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C:\Users\kharmsen\AppData\Local\Microsoft\Windows\INetCache\Content.Outlook\3UWK6M7C\"/>
    </mc:Choice>
  </mc:AlternateContent>
  <xr:revisionPtr revIDLastSave="0" documentId="13_ncr:1_{B17CE0EE-39C6-4430-89BB-C4141188CC3C}" xr6:coauthVersionLast="45" xr6:coauthVersionMax="45" xr10:uidLastSave="{00000000-0000-0000-0000-000000000000}"/>
  <bookViews>
    <workbookView xWindow="20" yWindow="0" windowWidth="19180" windowHeight="10200" tabRatio="808" xr2:uid="{00000000-000D-0000-FFFF-FFFF00000000}"/>
  </bookViews>
  <sheets>
    <sheet name="Instructions" sheetId="18" r:id="rId1"/>
    <sheet name="New Launch Menu" sheetId="15" r:id="rId2"/>
    <sheet name="Launch Checklist" sheetId="14" r:id="rId3"/>
    <sheet name="Sheet1" sheetId="19" state="hidden" r:id="rId4"/>
    <sheet name="Specific Options Menu " sheetId="17" state="hidden" r:id="rId5"/>
    <sheet name="Marketing" sheetId="7" state="hidden" r:id="rId6"/>
    <sheet name="Offer" sheetId="12" state="hidden" r:id="rId7"/>
    <sheet name="Money" sheetId="13" state="hidden" r:id="rId8"/>
    <sheet name="Dream Team" sheetId="8" state="hidden" r:id="rId9"/>
    <sheet name="Consistent and Legal" sheetId="9" state="hidden" r:id="rId10"/>
    <sheet name="Location " sheetId="10" state="hidden" r:id="rId11"/>
    <sheet name="Bus plan to Reality" sheetId="11" state="hidden" r:id="rId12"/>
    <sheet name="Sheet3" sheetId="16" state="hidden" r:id="rId13"/>
  </sheets>
  <definedNames>
    <definedName name="_xlnm._FilterDatabase" localSheetId="2" hidden="1">'Launch Checklist'!$A$1:$H$107</definedName>
    <definedName name="_xlnm._FilterDatabase" localSheetId="5" hidden="1">Marketing!$B$3:$G$24</definedName>
    <definedName name="GoalState">#REF!</definedName>
    <definedName name="LaunchSort">Table1[[Task]:[Complete]]</definedName>
    <definedName name="_xlnm.Print_Area" localSheetId="0">Instructions!$A$1:$C$41</definedName>
    <definedName name="_xlnm.Print_Area" localSheetId="2">Table1[[#All],[Task]:[Complete]]</definedName>
    <definedName name="_xlnm.Print_Area" localSheetId="5">Marketing!$B$1:$F$24</definedName>
    <definedName name="_xlnm.Print_Area" localSheetId="1">'New Launch Menu'!$B$1:$K$123</definedName>
    <definedName name="_xlnm.Print_Titles" localSheetId="2">'Launch Checklist'!$1:$1</definedName>
    <definedName name="_xlnm.Print_Titles" localSheetId="5">Marketing!$1:$3</definedName>
    <definedName name="_xlnm.Print_Titles" localSheetId="1">'New Launch Menu'!$1:$1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4" l="1"/>
  <c r="B81" i="14" l="1"/>
  <c r="C81" i="14"/>
  <c r="E81" i="14"/>
  <c r="F81" i="14"/>
  <c r="G81" i="14"/>
  <c r="B82" i="14"/>
  <c r="C82" i="14"/>
  <c r="E82" i="14"/>
  <c r="F82" i="14"/>
  <c r="G82" i="14"/>
  <c r="B102" i="14"/>
  <c r="C102" i="14"/>
  <c r="D102" i="14"/>
  <c r="E102" i="14"/>
  <c r="F102" i="14"/>
  <c r="G102" i="14"/>
  <c r="B103" i="14"/>
  <c r="C103" i="14"/>
  <c r="D103" i="14"/>
  <c r="E103" i="14"/>
  <c r="F103" i="14"/>
  <c r="G103" i="14"/>
  <c r="B104" i="14"/>
  <c r="C104" i="14"/>
  <c r="D104" i="14"/>
  <c r="E104" i="14"/>
  <c r="F104" i="14"/>
  <c r="G104" i="14"/>
  <c r="B105" i="14"/>
  <c r="C105" i="14"/>
  <c r="D105" i="14"/>
  <c r="E105" i="14"/>
  <c r="F105" i="14"/>
  <c r="G105" i="14"/>
  <c r="B106" i="14"/>
  <c r="C106" i="14"/>
  <c r="D106" i="14"/>
  <c r="E106" i="14"/>
  <c r="F106" i="14"/>
  <c r="G106" i="14"/>
  <c r="B107" i="14"/>
  <c r="C107" i="14"/>
  <c r="D107" i="14"/>
  <c r="E107" i="14"/>
  <c r="F107" i="14"/>
  <c r="G107" i="14"/>
  <c r="G75" i="15"/>
  <c r="G74" i="15"/>
  <c r="G73" i="15"/>
  <c r="G72" i="15"/>
  <c r="G71" i="15"/>
  <c r="G70" i="15"/>
  <c r="G99" i="15" l="1"/>
  <c r="C75" i="14" l="1"/>
  <c r="B80" i="14" l="1"/>
  <c r="C80" i="14"/>
  <c r="E80" i="14"/>
  <c r="F80" i="14"/>
  <c r="G80" i="14"/>
  <c r="B60" i="14"/>
  <c r="C60" i="14"/>
  <c r="E60" i="14"/>
  <c r="F60" i="14"/>
  <c r="G60" i="14"/>
  <c r="B61" i="14"/>
  <c r="C61" i="14"/>
  <c r="E61" i="14"/>
  <c r="F61" i="14"/>
  <c r="G61" i="14"/>
  <c r="B62" i="14"/>
  <c r="C62" i="14"/>
  <c r="E62" i="14"/>
  <c r="F62" i="14"/>
  <c r="G62" i="14"/>
  <c r="B63" i="14"/>
  <c r="C63" i="14"/>
  <c r="E63" i="14"/>
  <c r="F63" i="14"/>
  <c r="G63" i="14"/>
  <c r="B64" i="14"/>
  <c r="C64" i="14"/>
  <c r="E64" i="14"/>
  <c r="F64" i="14"/>
  <c r="G64" i="14"/>
  <c r="G107" i="15"/>
  <c r="D81" i="14" s="1"/>
  <c r="G108" i="15"/>
  <c r="D82" i="14" s="1"/>
  <c r="G3" i="15"/>
  <c r="D2" i="14" l="1"/>
  <c r="G4" i="15"/>
  <c r="G5" i="15"/>
  <c r="G6" i="15"/>
  <c r="G7" i="15"/>
  <c r="G8" i="15"/>
  <c r="G9" i="15"/>
  <c r="G10" i="15"/>
  <c r="G11" i="15"/>
  <c r="G12" i="15"/>
  <c r="G13" i="15"/>
  <c r="G14" i="15"/>
  <c r="D7" i="14" s="1"/>
  <c r="G15" i="15"/>
  <c r="G16" i="15"/>
  <c r="G18" i="15"/>
  <c r="G19" i="15"/>
  <c r="G20" i="15"/>
  <c r="G21" i="15"/>
  <c r="G22" i="15"/>
  <c r="G23" i="15"/>
  <c r="G24" i="15"/>
  <c r="G25" i="15"/>
  <c r="G27" i="15"/>
  <c r="G28" i="15"/>
  <c r="G29" i="15"/>
  <c r="G30" i="15"/>
  <c r="G31" i="15"/>
  <c r="G32" i="15"/>
  <c r="G33" i="15"/>
  <c r="G34" i="15"/>
  <c r="G36" i="15"/>
  <c r="G37" i="15"/>
  <c r="G38" i="15"/>
  <c r="G39" i="15"/>
  <c r="G40" i="15"/>
  <c r="G41" i="15"/>
  <c r="G42" i="15"/>
  <c r="G43" i="15"/>
  <c r="G44" i="15"/>
  <c r="G45" i="15"/>
  <c r="G46" i="15"/>
  <c r="G47" i="15"/>
  <c r="G48" i="15"/>
  <c r="G49" i="15"/>
  <c r="G50" i="15"/>
  <c r="G51" i="15"/>
  <c r="G52" i="15"/>
  <c r="G54" i="15"/>
  <c r="D67" i="14" s="1"/>
  <c r="G55" i="15"/>
  <c r="G56" i="15"/>
  <c r="G57" i="15"/>
  <c r="G58" i="15"/>
  <c r="G59" i="15"/>
  <c r="G60" i="15"/>
  <c r="G61" i="15"/>
  <c r="G62" i="15"/>
  <c r="G63" i="15"/>
  <c r="G64" i="15"/>
  <c r="D95" i="14" s="1"/>
  <c r="G65" i="15"/>
  <c r="G66" i="15"/>
  <c r="G67" i="15"/>
  <c r="G68" i="15"/>
  <c r="G69" i="15"/>
  <c r="G76" i="15"/>
  <c r="G78" i="15"/>
  <c r="G79" i="15"/>
  <c r="G80" i="15"/>
  <c r="G81" i="15"/>
  <c r="D30" i="14" s="1"/>
  <c r="G82" i="15"/>
  <c r="G83" i="15"/>
  <c r="G84" i="15"/>
  <c r="G85" i="15"/>
  <c r="G86" i="15"/>
  <c r="G87" i="15"/>
  <c r="D65" i="14" s="1"/>
  <c r="G88" i="15"/>
  <c r="G89" i="15"/>
  <c r="D38" i="14" s="1"/>
  <c r="G90" i="15"/>
  <c r="G91" i="15"/>
  <c r="D83" i="14" s="1"/>
  <c r="G92" i="15"/>
  <c r="G93" i="15"/>
  <c r="D90" i="14" s="1"/>
  <c r="G94" i="15"/>
  <c r="G95" i="15"/>
  <c r="D74" i="14" s="1"/>
  <c r="G96" i="15"/>
  <c r="G97" i="15"/>
  <c r="D55" i="14" s="1"/>
  <c r="G98" i="15"/>
  <c r="G100" i="15"/>
  <c r="G102" i="15"/>
  <c r="G103" i="15"/>
  <c r="D62" i="14" s="1"/>
  <c r="G104" i="15"/>
  <c r="G105" i="15"/>
  <c r="D64" i="14" s="1"/>
  <c r="G106" i="15"/>
  <c r="G115" i="15"/>
  <c r="G116" i="15"/>
  <c r="G117" i="15"/>
  <c r="G118" i="15"/>
  <c r="G119" i="15"/>
  <c r="G120" i="15"/>
  <c r="G121" i="15"/>
  <c r="G122" i="15"/>
  <c r="G123" i="15"/>
  <c r="G124" i="15"/>
  <c r="G125" i="15"/>
  <c r="G126" i="15"/>
  <c r="G97" i="14"/>
  <c r="G43" i="14"/>
  <c r="G2" i="14"/>
  <c r="G54" i="14"/>
  <c r="G41" i="14"/>
  <c r="G28" i="14"/>
  <c r="G69" i="14"/>
  <c r="G14" i="14"/>
  <c r="G46" i="14"/>
  <c r="G100" i="14"/>
  <c r="G45" i="14"/>
  <c r="G26" i="14"/>
  <c r="G67" i="14"/>
  <c r="G98" i="14"/>
  <c r="G65" i="14"/>
  <c r="G38" i="14"/>
  <c r="G95" i="14"/>
  <c r="G3" i="14"/>
  <c r="G10" i="14"/>
  <c r="G90" i="14"/>
  <c r="G15" i="14"/>
  <c r="G52" i="14"/>
  <c r="G9" i="14"/>
  <c r="G77" i="14"/>
  <c r="G84" i="14"/>
  <c r="G25" i="14"/>
  <c r="G71" i="14"/>
  <c r="G21" i="14"/>
  <c r="G23" i="14"/>
  <c r="G50" i="14"/>
  <c r="G59" i="14"/>
  <c r="G32" i="14"/>
  <c r="G27" i="14"/>
  <c r="G11" i="14"/>
  <c r="G91" i="14"/>
  <c r="G72" i="14"/>
  <c r="G57" i="14"/>
  <c r="G101" i="14"/>
  <c r="G48" i="14"/>
  <c r="G36" i="14"/>
  <c r="G47" i="14"/>
  <c r="G87" i="14"/>
  <c r="G53" i="14"/>
  <c r="G13" i="14"/>
  <c r="G66" i="14"/>
  <c r="G49" i="14"/>
  <c r="G17" i="14"/>
  <c r="G18" i="14"/>
  <c r="G56" i="14"/>
  <c r="G83" i="14"/>
  <c r="G44" i="14"/>
  <c r="G29" i="14"/>
  <c r="G42" i="14"/>
  <c r="G33" i="14"/>
  <c r="G55" i="14"/>
  <c r="G99" i="14"/>
  <c r="G16" i="14"/>
  <c r="G85" i="14"/>
  <c r="G92" i="14"/>
  <c r="G51" i="14"/>
  <c r="G74" i="14"/>
  <c r="G8" i="14"/>
  <c r="G78" i="14"/>
  <c r="G70" i="14"/>
  <c r="G4" i="14"/>
  <c r="G24" i="14"/>
  <c r="G76" i="14"/>
  <c r="G94" i="14"/>
  <c r="G12" i="14"/>
  <c r="G37" i="14"/>
  <c r="G5" i="14"/>
  <c r="G93" i="14"/>
  <c r="G22" i="14"/>
  <c r="G7" i="14"/>
  <c r="G88" i="14"/>
  <c r="G68" i="14"/>
  <c r="G75" i="14"/>
  <c r="G6" i="14"/>
  <c r="G31" i="14"/>
  <c r="G19" i="14"/>
  <c r="G79" i="14"/>
  <c r="G30" i="14"/>
  <c r="G86" i="14"/>
  <c r="G40" i="14"/>
  <c r="G89" i="14"/>
  <c r="G73" i="14"/>
  <c r="G39" i="14"/>
  <c r="G96" i="14"/>
  <c r="G34" i="14"/>
  <c r="G35" i="14"/>
  <c r="G20" i="14"/>
  <c r="G58" i="14"/>
  <c r="F97" i="14"/>
  <c r="F43" i="14"/>
  <c r="F2" i="14"/>
  <c r="F54" i="14"/>
  <c r="F41" i="14"/>
  <c r="F28" i="14"/>
  <c r="F69" i="14"/>
  <c r="F14" i="14"/>
  <c r="F46" i="14"/>
  <c r="F100" i="14"/>
  <c r="F45" i="14"/>
  <c r="F26" i="14"/>
  <c r="F67" i="14"/>
  <c r="F98" i="14"/>
  <c r="F65" i="14"/>
  <c r="F38" i="14"/>
  <c r="F95" i="14"/>
  <c r="F3" i="14"/>
  <c r="F10" i="14"/>
  <c r="F90" i="14"/>
  <c r="F15" i="14"/>
  <c r="F52" i="14"/>
  <c r="F9" i="14"/>
  <c r="F77" i="14"/>
  <c r="F84" i="14"/>
  <c r="F25" i="14"/>
  <c r="F71" i="14"/>
  <c r="F21" i="14"/>
  <c r="F23" i="14"/>
  <c r="F50" i="14"/>
  <c r="F59" i="14"/>
  <c r="F32" i="14"/>
  <c r="F27" i="14"/>
  <c r="F11" i="14"/>
  <c r="F91" i="14"/>
  <c r="F72" i="14"/>
  <c r="F57" i="14"/>
  <c r="F101" i="14"/>
  <c r="F48" i="14"/>
  <c r="F36" i="14"/>
  <c r="F47" i="14"/>
  <c r="F87" i="14"/>
  <c r="F53" i="14"/>
  <c r="F13" i="14"/>
  <c r="F66" i="14"/>
  <c r="F49" i="14"/>
  <c r="F17" i="14"/>
  <c r="F18" i="14"/>
  <c r="F56" i="14"/>
  <c r="F83" i="14"/>
  <c r="F44" i="14"/>
  <c r="F29" i="14"/>
  <c r="F42" i="14"/>
  <c r="F33" i="14"/>
  <c r="F55" i="14"/>
  <c r="F99" i="14"/>
  <c r="F16" i="14"/>
  <c r="F85" i="14"/>
  <c r="F92" i="14"/>
  <c r="F51" i="14"/>
  <c r="F74" i="14"/>
  <c r="F8" i="14"/>
  <c r="F78" i="14"/>
  <c r="F70" i="14"/>
  <c r="F4" i="14"/>
  <c r="F24" i="14"/>
  <c r="F76" i="14"/>
  <c r="F94" i="14"/>
  <c r="F12" i="14"/>
  <c r="F37" i="14"/>
  <c r="F5" i="14"/>
  <c r="F93" i="14"/>
  <c r="F22" i="14"/>
  <c r="F7" i="14"/>
  <c r="F88" i="14"/>
  <c r="F68" i="14"/>
  <c r="F75" i="14"/>
  <c r="F6" i="14"/>
  <c r="F31" i="14"/>
  <c r="F19" i="14"/>
  <c r="F79" i="14"/>
  <c r="F30" i="14"/>
  <c r="F86" i="14"/>
  <c r="F40" i="14"/>
  <c r="F89" i="14"/>
  <c r="F73" i="14"/>
  <c r="F39" i="14"/>
  <c r="F96" i="14"/>
  <c r="F34" i="14"/>
  <c r="F35" i="14"/>
  <c r="F20" i="14"/>
  <c r="F58" i="14"/>
  <c r="E97" i="14"/>
  <c r="E43" i="14"/>
  <c r="E2" i="14"/>
  <c r="E54" i="14"/>
  <c r="E41" i="14"/>
  <c r="E28" i="14"/>
  <c r="E69" i="14"/>
  <c r="E14" i="14"/>
  <c r="E46" i="14"/>
  <c r="E100" i="14"/>
  <c r="E45" i="14"/>
  <c r="E26" i="14"/>
  <c r="E67" i="14"/>
  <c r="E98" i="14"/>
  <c r="E65" i="14"/>
  <c r="E38" i="14"/>
  <c r="E95" i="14"/>
  <c r="E3" i="14"/>
  <c r="E10" i="14"/>
  <c r="E90" i="14"/>
  <c r="E15" i="14"/>
  <c r="E52" i="14"/>
  <c r="E9" i="14"/>
  <c r="E77" i="14"/>
  <c r="E84" i="14"/>
  <c r="E25" i="14"/>
  <c r="E71" i="14"/>
  <c r="E21" i="14"/>
  <c r="E23" i="14"/>
  <c r="E50" i="14"/>
  <c r="E59" i="14"/>
  <c r="E32" i="14"/>
  <c r="E27" i="14"/>
  <c r="E11" i="14"/>
  <c r="E91" i="14"/>
  <c r="E72" i="14"/>
  <c r="E57" i="14"/>
  <c r="E101" i="14"/>
  <c r="E48" i="14"/>
  <c r="E36" i="14"/>
  <c r="E47" i="14"/>
  <c r="E87" i="14"/>
  <c r="E53" i="14"/>
  <c r="E13" i="14"/>
  <c r="E66" i="14"/>
  <c r="E49" i="14"/>
  <c r="E17" i="14"/>
  <c r="E18" i="14"/>
  <c r="E56" i="14"/>
  <c r="E83" i="14"/>
  <c r="E44" i="14"/>
  <c r="E29" i="14"/>
  <c r="E42" i="14"/>
  <c r="E33" i="14"/>
  <c r="E55" i="14"/>
  <c r="E99" i="14"/>
  <c r="E16" i="14"/>
  <c r="E85" i="14"/>
  <c r="E92" i="14"/>
  <c r="E51" i="14"/>
  <c r="E74" i="14"/>
  <c r="E8" i="14"/>
  <c r="E78" i="14"/>
  <c r="E70" i="14"/>
  <c r="E4" i="14"/>
  <c r="E24" i="14"/>
  <c r="E76" i="14"/>
  <c r="E94" i="14"/>
  <c r="E12" i="14"/>
  <c r="E37" i="14"/>
  <c r="E5" i="14"/>
  <c r="E93" i="14"/>
  <c r="E22" i="14"/>
  <c r="E7" i="14"/>
  <c r="E88" i="14"/>
  <c r="E68" i="14"/>
  <c r="E75" i="14"/>
  <c r="E6" i="14"/>
  <c r="E31" i="14"/>
  <c r="E19" i="14"/>
  <c r="E79" i="14"/>
  <c r="E30" i="14"/>
  <c r="E86" i="14"/>
  <c r="E40" i="14"/>
  <c r="E89" i="14"/>
  <c r="E73" i="14"/>
  <c r="E39" i="14"/>
  <c r="E96" i="14"/>
  <c r="E34" i="14"/>
  <c r="E35" i="14"/>
  <c r="E20" i="14"/>
  <c r="E58" i="14"/>
  <c r="C97" i="14"/>
  <c r="C43" i="14"/>
  <c r="C2" i="14"/>
  <c r="C54" i="14"/>
  <c r="C41" i="14"/>
  <c r="C28" i="14"/>
  <c r="C69" i="14"/>
  <c r="C14" i="14"/>
  <c r="C46" i="14"/>
  <c r="C100" i="14"/>
  <c r="C45" i="14"/>
  <c r="C26" i="14"/>
  <c r="C67" i="14"/>
  <c r="C98" i="14"/>
  <c r="C65" i="14"/>
  <c r="C38" i="14"/>
  <c r="C95" i="14"/>
  <c r="C3" i="14"/>
  <c r="C10" i="14"/>
  <c r="C90" i="14"/>
  <c r="C15" i="14"/>
  <c r="C52" i="14"/>
  <c r="C9" i="14"/>
  <c r="C77" i="14"/>
  <c r="C84" i="14"/>
  <c r="C25" i="14"/>
  <c r="C71" i="14"/>
  <c r="C21" i="14"/>
  <c r="C23" i="14"/>
  <c r="C50" i="14"/>
  <c r="C59" i="14"/>
  <c r="C32" i="14"/>
  <c r="C27" i="14"/>
  <c r="C11" i="14"/>
  <c r="C91" i="14"/>
  <c r="C72" i="14"/>
  <c r="C57" i="14"/>
  <c r="C101" i="14"/>
  <c r="C48" i="14"/>
  <c r="C36" i="14"/>
  <c r="C47" i="14"/>
  <c r="C87" i="14"/>
  <c r="C53" i="14"/>
  <c r="C13" i="14"/>
  <c r="C66" i="14"/>
  <c r="C49" i="14"/>
  <c r="C17" i="14"/>
  <c r="C18" i="14"/>
  <c r="C56" i="14"/>
  <c r="C83" i="14"/>
  <c r="C44" i="14"/>
  <c r="C29" i="14"/>
  <c r="C42" i="14"/>
  <c r="C33" i="14"/>
  <c r="C55" i="14"/>
  <c r="C99" i="14"/>
  <c r="C16" i="14"/>
  <c r="C85" i="14"/>
  <c r="C92" i="14"/>
  <c r="C51" i="14"/>
  <c r="C74" i="14"/>
  <c r="C8" i="14"/>
  <c r="C78" i="14"/>
  <c r="C70" i="14"/>
  <c r="C4" i="14"/>
  <c r="C24" i="14"/>
  <c r="C76" i="14"/>
  <c r="C94" i="14"/>
  <c r="C12" i="14"/>
  <c r="C37" i="14"/>
  <c r="C93" i="14"/>
  <c r="C22" i="14"/>
  <c r="C7" i="14"/>
  <c r="C88" i="14"/>
  <c r="C68" i="14"/>
  <c r="C6" i="14"/>
  <c r="C31" i="14"/>
  <c r="C19" i="14"/>
  <c r="C79" i="14"/>
  <c r="C30" i="14"/>
  <c r="C86" i="14"/>
  <c r="C40" i="14"/>
  <c r="C89" i="14"/>
  <c r="C73" i="14"/>
  <c r="C39" i="14"/>
  <c r="C96" i="14"/>
  <c r="C34" i="14"/>
  <c r="C35" i="14"/>
  <c r="C20" i="14"/>
  <c r="C58" i="14"/>
  <c r="B97" i="14"/>
  <c r="B43" i="14"/>
  <c r="B2" i="14"/>
  <c r="B54" i="14"/>
  <c r="B41" i="14"/>
  <c r="B28" i="14"/>
  <c r="B69" i="14"/>
  <c r="B14" i="14"/>
  <c r="B46" i="14"/>
  <c r="B100" i="14"/>
  <c r="B45" i="14"/>
  <c r="B26" i="14"/>
  <c r="B67" i="14"/>
  <c r="B98" i="14"/>
  <c r="B65" i="14"/>
  <c r="B38" i="14"/>
  <c r="B95" i="14"/>
  <c r="B3" i="14"/>
  <c r="B10" i="14"/>
  <c r="B90" i="14"/>
  <c r="B15" i="14"/>
  <c r="B52" i="14"/>
  <c r="B9" i="14"/>
  <c r="B77" i="14"/>
  <c r="B84" i="14"/>
  <c r="B25" i="14"/>
  <c r="B71" i="14"/>
  <c r="B21" i="14"/>
  <c r="B23" i="14"/>
  <c r="B50" i="14"/>
  <c r="B59" i="14"/>
  <c r="B32" i="14"/>
  <c r="B27" i="14"/>
  <c r="B11" i="14"/>
  <c r="B91" i="14"/>
  <c r="B72" i="14"/>
  <c r="B57" i="14"/>
  <c r="B101" i="14"/>
  <c r="B48" i="14"/>
  <c r="B36" i="14"/>
  <c r="B47" i="14"/>
  <c r="B87" i="14"/>
  <c r="B53" i="14"/>
  <c r="B13" i="14"/>
  <c r="B66" i="14"/>
  <c r="B49" i="14"/>
  <c r="B17" i="14"/>
  <c r="B18" i="14"/>
  <c r="B56" i="14"/>
  <c r="B83" i="14"/>
  <c r="B44" i="14"/>
  <c r="B29" i="14"/>
  <c r="B42" i="14"/>
  <c r="B33" i="14"/>
  <c r="B55" i="14"/>
  <c r="B99" i="14"/>
  <c r="B16" i="14"/>
  <c r="B85" i="14"/>
  <c r="B92" i="14"/>
  <c r="B51" i="14"/>
  <c r="B74" i="14"/>
  <c r="B8" i="14"/>
  <c r="B78" i="14"/>
  <c r="B70" i="14"/>
  <c r="B4" i="14"/>
  <c r="B24" i="14"/>
  <c r="B76" i="14"/>
  <c r="B94" i="14"/>
  <c r="B12" i="14"/>
  <c r="B37" i="14"/>
  <c r="B5" i="14"/>
  <c r="B93" i="14"/>
  <c r="B22" i="14"/>
  <c r="B7" i="14"/>
  <c r="B88" i="14"/>
  <c r="B68" i="14"/>
  <c r="B75" i="14"/>
  <c r="B6" i="14"/>
  <c r="B31" i="14"/>
  <c r="B19" i="14"/>
  <c r="B79" i="14"/>
  <c r="B30" i="14"/>
  <c r="B86" i="14"/>
  <c r="B40" i="14"/>
  <c r="B89" i="14"/>
  <c r="B73" i="14"/>
  <c r="B39" i="14"/>
  <c r="B96" i="14"/>
  <c r="B34" i="14"/>
  <c r="B35" i="14"/>
  <c r="B20" i="14"/>
  <c r="B58" i="14"/>
  <c r="D89" i="14" l="1"/>
  <c r="D31" i="14"/>
  <c r="D68" i="14"/>
  <c r="D47" i="14"/>
  <c r="D42" i="14"/>
  <c r="D29" i="14"/>
  <c r="D49" i="14"/>
  <c r="D60" i="14"/>
  <c r="D39" i="14"/>
  <c r="D9" i="14"/>
  <c r="D41" i="14"/>
  <c r="D45" i="14"/>
  <c r="D56" i="14"/>
  <c r="D48" i="14"/>
  <c r="D80" i="14"/>
  <c r="D97" i="14"/>
  <c r="D61" i="14"/>
  <c r="D40" i="14"/>
  <c r="D22" i="14"/>
  <c r="D99" i="14"/>
  <c r="D63" i="14"/>
  <c r="D96" i="14"/>
  <c r="D12" i="14"/>
  <c r="D73" i="14"/>
  <c r="D75" i="14"/>
  <c r="D71" i="14"/>
  <c r="D18" i="14"/>
  <c r="D43" i="14"/>
  <c r="D53" i="14"/>
  <c r="D17" i="14"/>
  <c r="D88" i="14"/>
  <c r="D3" i="14"/>
  <c r="D100" i="14"/>
  <c r="D36" i="14"/>
  <c r="D50" i="14"/>
  <c r="D28" i="14"/>
  <c r="D87" i="14"/>
  <c r="D35" i="14"/>
  <c r="D86" i="14"/>
  <c r="D34" i="14"/>
  <c r="D101" i="14"/>
  <c r="D85" i="14"/>
  <c r="D84" i="14"/>
  <c r="D52" i="14"/>
  <c r="D25" i="14"/>
  <c r="D33" i="14"/>
  <c r="D79" i="14"/>
  <c r="D92" i="14"/>
  <c r="D51" i="14"/>
  <c r="D54" i="14"/>
  <c r="D32" i="14"/>
  <c r="D93" i="14"/>
  <c r="D44" i="14"/>
  <c r="D94" i="14"/>
  <c r="D57" i="14"/>
  <c r="D23" i="14"/>
  <c r="D27" i="14"/>
  <c r="D69" i="14"/>
  <c r="D77" i="14"/>
  <c r="D70" i="14"/>
  <c r="D24" i="14"/>
  <c r="D78" i="14"/>
  <c r="D37" i="14"/>
  <c r="D72" i="14"/>
  <c r="D26" i="14"/>
  <c r="D76" i="14"/>
  <c r="D10" i="14"/>
  <c r="D91" i="14"/>
  <c r="D8" i="14"/>
  <c r="D19" i="14"/>
  <c r="D16" i="14"/>
  <c r="D15" i="14"/>
  <c r="D6" i="14"/>
  <c r="D5" i="14"/>
  <c r="D4" i="14"/>
  <c r="D21" i="14"/>
  <c r="D20" i="14"/>
  <c r="D98" i="14"/>
  <c r="D59" i="14"/>
  <c r="D58" i="14"/>
  <c r="D66" i="14"/>
  <c r="D14" i="14"/>
  <c r="D13" i="14"/>
  <c r="D11" i="14"/>
  <c r="D46" i="14"/>
  <c r="G5" i="7"/>
  <c r="G6" i="7"/>
  <c r="G7" i="7"/>
  <c r="G8" i="7"/>
  <c r="G9" i="7"/>
  <c r="G10" i="7"/>
  <c r="G11" i="7"/>
  <c r="G12" i="7"/>
  <c r="G13" i="7"/>
  <c r="G14" i="7"/>
  <c r="G15" i="7"/>
  <c r="G16" i="7"/>
  <c r="G17" i="7"/>
  <c r="G18" i="7"/>
  <c r="G19" i="7"/>
  <c r="G20" i="7"/>
  <c r="G21" i="7"/>
  <c r="G22" i="7"/>
  <c r="G23" i="7"/>
  <c r="G24" i="7"/>
  <c r="G25" i="7"/>
  <c r="G5" i="13"/>
  <c r="G6" i="13"/>
  <c r="G7" i="13"/>
  <c r="G8" i="13"/>
  <c r="G9" i="13"/>
  <c r="G10" i="13"/>
  <c r="G4" i="8"/>
  <c r="G5" i="8"/>
  <c r="G6" i="8"/>
  <c r="G7" i="8"/>
  <c r="G8" i="8"/>
  <c r="G9" i="8"/>
  <c r="G10" i="8"/>
  <c r="G11" i="8"/>
  <c r="G12" i="8"/>
  <c r="G13" i="8"/>
  <c r="G14" i="8"/>
  <c r="G15" i="8"/>
  <c r="G16" i="8"/>
  <c r="G5" i="9"/>
  <c r="G6" i="9"/>
  <c r="G7" i="9"/>
  <c r="G8" i="9"/>
  <c r="G9" i="9"/>
  <c r="G4" i="10"/>
  <c r="G5" i="10"/>
  <c r="G6" i="10"/>
  <c r="G7" i="10"/>
  <c r="G8" i="10"/>
  <c r="G9" i="10"/>
  <c r="G10" i="10"/>
  <c r="G11" i="10"/>
  <c r="G4" i="11"/>
  <c r="G5" i="11"/>
  <c r="G6" i="11"/>
  <c r="G7" i="11"/>
  <c r="G8" i="11"/>
  <c r="G9" i="11"/>
  <c r="G10" i="11"/>
  <c r="G11" i="11"/>
  <c r="G12" i="11"/>
  <c r="G13" i="11"/>
  <c r="G14" i="11"/>
  <c r="G15" i="11"/>
  <c r="G16" i="11"/>
  <c r="G17" i="11"/>
  <c r="G5" i="12"/>
  <c r="G6" i="12"/>
  <c r="G7" i="12"/>
  <c r="G8" i="12"/>
  <c r="G9" i="12"/>
  <c r="G10" i="12"/>
  <c r="G11" i="12"/>
  <c r="G12" i="12"/>
  <c r="G13" i="12"/>
  <c r="G14" i="12"/>
  <c r="G15" i="12"/>
  <c r="G16" i="12"/>
  <c r="G17" i="12"/>
  <c r="G18" i="12"/>
  <c r="G19" i="12"/>
  <c r="G20" i="12"/>
  <c r="G4" i="13"/>
  <c r="G4" i="9"/>
  <c r="G4" i="12"/>
  <c r="G4" i="7"/>
</calcChain>
</file>

<file path=xl/sharedStrings.xml><?xml version="1.0" encoding="utf-8"?>
<sst xmlns="http://schemas.openxmlformats.org/spreadsheetml/2006/main" count="491" uniqueCount="283">
  <si>
    <t>Task</t>
  </si>
  <si>
    <t>Comments</t>
  </si>
  <si>
    <t>Approx. cost if known</t>
  </si>
  <si>
    <t>LEAD TIME FROM OPENING DATE  in WEEKS</t>
  </si>
  <si>
    <t>Completion Target Date</t>
  </si>
  <si>
    <t>Target Start date for task</t>
  </si>
  <si>
    <t xml:space="preserve">Owner of Task </t>
  </si>
  <si>
    <t>Links to Assist</t>
  </si>
  <si>
    <t>Progress Comments</t>
  </si>
  <si>
    <t>Complete</t>
  </si>
  <si>
    <t>Business Plan to Reality</t>
  </si>
  <si>
    <t>Create your business plan</t>
  </si>
  <si>
    <t>Reach out to your Business Coach for template and guidance</t>
  </si>
  <si>
    <t>Secure an Accountant</t>
  </si>
  <si>
    <t>Refer to the 'Tips on organising your structure and support' document</t>
  </si>
  <si>
    <t>Secure a Solicitor</t>
  </si>
  <si>
    <t>Secure a Financial Advisor</t>
  </si>
  <si>
    <t>Decide on your company structure</t>
  </si>
  <si>
    <t>Refer to ‘Tips on Establishing Your Structure’</t>
  </si>
  <si>
    <t>Register Company name</t>
  </si>
  <si>
    <t>Refer to the 'Get legally set up for business' document</t>
  </si>
  <si>
    <t>Register ABN, TFN and GST</t>
  </si>
  <si>
    <t>Secure Insurances: •	Professional Indemnity insurance •	Public Liability</t>
  </si>
  <si>
    <t>OAA Ph: (03) 96636833
Membership of Optometrists Association Australia includes Professional Indemnity Insurance.</t>
  </si>
  <si>
    <t xml:space="preserve">Investigate additional insurances you require: •	Building/stock
•	Income protection
•	Loan protection 
•	Life 
</t>
  </si>
  <si>
    <t>Membership of Optometrists Association Australia includes Professional Indemnity Insurance.</t>
  </si>
  <si>
    <t>Schedule and diarise fortnightly catch ups with Business Coach (for ProVision Comprehensive Members)</t>
  </si>
  <si>
    <t>Contact your Business Coach</t>
  </si>
  <si>
    <t>Register for ProVision leasing assistance</t>
  </si>
  <si>
    <t>Contact Business Services</t>
  </si>
  <si>
    <t>Secure Bank &amp; set up Business Bank account</t>
  </si>
  <si>
    <t>Refer to the ‘Discover Finance Options For You’ document</t>
  </si>
  <si>
    <t xml:space="preserve">Organise finance if required </t>
  </si>
  <si>
    <t>Download the ‘Get Legally Set Up for Business’ checklist and ensure all items are actioned or scheduled for action</t>
  </si>
  <si>
    <t>Location, Location, Location</t>
  </si>
  <si>
    <t>Discuss  lease and fit out questions with Business Services at ProVision</t>
  </si>
  <si>
    <t xml:space="preserve">Reach out to Mark Corduff </t>
  </si>
  <si>
    <t>Complete your sales and expense forecast to establish the level of rent you can comfortably afford</t>
  </si>
  <si>
    <t>Familiarise yourself with some of the leasing principles in the document provided</t>
  </si>
  <si>
    <t>Prior to siging lease, have Mark Corduff and your solicitor review it</t>
  </si>
  <si>
    <t>Contact ProVision preferred referral partners to discuss your plans and arrange quotes for your fitout if this is required</t>
  </si>
  <si>
    <t>Refer to the 'More about your fitout' link and contact Business Services to discuss options</t>
  </si>
  <si>
    <t>Download the WOW fitout examples and tips for your practice for inspiration and understanding</t>
  </si>
  <si>
    <t>Refer to the 'More about your fitout' link</t>
  </si>
  <si>
    <t>Organise Utilities (Gas, Electricity, Internet)</t>
  </si>
  <si>
    <t>Rent payments &amp; bond (or bank guarantee) to be organised with landlord</t>
  </si>
  <si>
    <t>Contact your landlord</t>
  </si>
  <si>
    <t>Money Matters</t>
  </si>
  <si>
    <t> </t>
  </si>
  <si>
    <t>Access ProLearnMAX - Financial Foundations</t>
  </si>
  <si>
    <t>Complete all modules to increase your financial knowledge</t>
  </si>
  <si>
    <t>https://prolearnmax.provision.com.au/admin/login-next.php</t>
  </si>
  <si>
    <t>Set your financial goals for the next 12 months</t>
  </si>
  <si>
    <t>Where is the business now?
Where is the business heading?
How is the business going to get there?
Set long term strategic goals</t>
  </si>
  <si>
    <t>Calculate your costs</t>
  </si>
  <si>
    <t>Make a list of expenses - Refer your Business Coach
E.g. Wages, Rent, Utilities, Fees, Marketing, Accounting etc.</t>
  </si>
  <si>
    <t>Predict your sales income</t>
  </si>
  <si>
    <t>Consultation Income
Retail Income
Sundry Income</t>
  </si>
  <si>
    <t>Complete the P&amp;L/Cashflow Template</t>
  </si>
  <si>
    <t xml:space="preserve"> Contact your Business  Coach for guidance</t>
  </si>
  <si>
    <t>https://optom.provision.com.au/wp-content/uploads/sites/3/2020/08/Practice-Budget-Template-GF-April-2020-1.xls</t>
  </si>
  <si>
    <t>Review all data on P&amp;L and Cash Flow statement to ensure accuracy and achievable - Refer your Business Coach for guidance</t>
  </si>
  <si>
    <t>Enter data into Accounting software to create full year budget P&amp;L</t>
  </si>
  <si>
    <t>Your Accountant or Bookkeeper will be able to complete this task</t>
  </si>
  <si>
    <t>Your Dream Team</t>
  </si>
  <si>
    <t xml:space="preserve">Create Position Descriptions for all positions </t>
  </si>
  <si>
    <t xml:space="preserve">Can be found in recruitment framework </t>
  </si>
  <si>
    <t xml:space="preserve">Review Master Task List for the Practice to ensure all duties for your practice are included and also are allocated to team members </t>
  </si>
  <si>
    <t xml:space="preserve">Review the Recruitment framework to gain a richer understanding of the recruiting process and how PV can support you </t>
  </si>
  <si>
    <t>Contact People and Culture Team to commence recruiting process</t>
  </si>
  <si>
    <t>Ensure all contracts for team members are finalised</t>
  </si>
  <si>
    <t xml:space="preserve">This time frame will vary depending on the notice period of the applicant </t>
  </si>
  <si>
    <t xml:space="preserve">All New Team members to complete Induction module on ProLearn Max plus complete and bespoke additional in practice induction </t>
  </si>
  <si>
    <t xml:space="preserve">Diarise new employee formal feedback sessions </t>
  </si>
  <si>
    <t>End of week 1</t>
  </si>
  <si>
    <t xml:space="preserve">Diarise new employee  feedback sessions </t>
  </si>
  <si>
    <t>End of week 2</t>
  </si>
  <si>
    <t xml:space="preserve">End of month 1 </t>
  </si>
  <si>
    <t>end of month 2</t>
  </si>
  <si>
    <t xml:space="preserve">End of month 3 </t>
  </si>
  <si>
    <t xml:space="preserve">Prior to completion of probation period </t>
  </si>
  <si>
    <t xml:space="preserve">Set Staff meeting dates for 12 months and publish to team </t>
  </si>
  <si>
    <t>Diarise Performance Management Discussions for each team member</t>
  </si>
  <si>
    <t>Block off weekly time to observe each team members behaviour and performance</t>
  </si>
  <si>
    <t xml:space="preserve">Allowing time every week for this will be one of you greatest investments in the positive culture and performance of your team </t>
  </si>
  <si>
    <t>Create a Team Recognition Plan</t>
  </si>
  <si>
    <t xml:space="preserve">Start your professional development as a business owner by making an appointment with your Business Coach to create your development plan </t>
  </si>
  <si>
    <t xml:space="preserve">The plan might include reading The Carrot Principle,  Dare to Lead and Fixing Communication </t>
  </si>
  <si>
    <t>Your Irresistable Offer</t>
  </si>
  <si>
    <t xml:space="preserve">Clarify your 'brand' position &amp; point of difference </t>
  </si>
  <si>
    <t xml:space="preserve">Identify Target Market </t>
  </si>
  <si>
    <t xml:space="preserve">Council Census Analysis &amp; Surrounding Suburbs </t>
  </si>
  <si>
    <t>Clarify 'Type' of Patient</t>
  </si>
  <si>
    <t>High End, Middle Market, Value Patient</t>
  </si>
  <si>
    <t xml:space="preserve">Decide on your budget spend for inventory </t>
  </si>
  <si>
    <t>How much has been put aside in  your original business plan to purcahse frame stock and does this need to be revised?</t>
  </si>
  <si>
    <t>What unit numbers do you need for an impactful visual display ?</t>
  </si>
  <si>
    <t xml:space="preserve">Decide on gender split &amp; display capacity by gender &amp; demographic </t>
  </si>
  <si>
    <t>What is the percentage of stock mix by Womens, Mens (and kids if applicable)? This will come from your census report , a historical range review or the previous practice sell thru if available</t>
  </si>
  <si>
    <t xml:space="preserve">Working with your BC identify best suppliers for your target market </t>
  </si>
  <si>
    <t xml:space="preserve">Reference:  Preferred Supplier handbook &amp; Top 50 Brands by Price point </t>
  </si>
  <si>
    <t>Ensure to be clear on units by display, gender split, OTB &amp; under stock to be held (1-2 units) when meeting with reps</t>
  </si>
  <si>
    <t xml:space="preserve">Negotiate terms with supplier prior to signing off purchase </t>
  </si>
  <si>
    <t>Is this consignment? Are there extended terms? What is the agreed rotation policy and the exit strategy by brand? Do you have an opening order /new memebr offers ?</t>
  </si>
  <si>
    <t xml:space="preserve">What is the turnaround time from order to deliver and will this be in time for set up &amp; launch? </t>
  </si>
  <si>
    <t xml:space="preserve">Implement Pricing Strategy </t>
  </si>
  <si>
    <t>Work with you BC to create a pricing strategy that delivers strong margin and clear price points.</t>
  </si>
  <si>
    <t xml:space="preserve">Dependent on recruitment stage it will be of benefit to have a training night with a couple of lead suppliers on the features and benefits of the brands and lenses  sold in practice </t>
  </si>
  <si>
    <t>Delivery &amp; indentation of frame stock into system</t>
  </si>
  <si>
    <t xml:space="preserve">This date should have been agreed during closing negotiations with frame suppliers </t>
  </si>
  <si>
    <t xml:space="preserve">Inline with delivery, enter SOH into the system </t>
  </si>
  <si>
    <t>Ensure to clasify as specifically as possible (style, pp, gender, SKU) as this will make reporting easier later on when analysing sell-thru. Confirm correct delivery and raise any discrepancies with supplier now</t>
  </si>
  <si>
    <t xml:space="preserve">Finalise Visual Merchandising Plan-O-Gram </t>
  </si>
  <si>
    <t xml:space="preserve">Work with BC </t>
  </si>
  <si>
    <t xml:space="preserve">ProSupply &amp; Supply &amp; Fit Training </t>
  </si>
  <si>
    <t xml:space="preserve">Merchandise Frames into display </t>
  </si>
  <si>
    <t xml:space="preserve">Work to Plan-o-Gram </t>
  </si>
  <si>
    <t>360 Degrees of Communication</t>
  </si>
  <si>
    <t>Engage &amp; create a  brief for graphic designer</t>
  </si>
  <si>
    <t>Develop shopfront, windows and internal signage</t>
  </si>
  <si>
    <t>Engage &amp; create a brief for graphic designer</t>
  </si>
  <si>
    <t xml:space="preserve">Make an apppoinment with PV Marketing Team to discuss options </t>
  </si>
  <si>
    <t xml:space="preserve">Set-up Google My Business listing </t>
  </si>
  <si>
    <t>Dedicate a team member to manage</t>
  </si>
  <si>
    <t xml:space="preserve">Set-up Facebook account and update 2-3 times per week </t>
  </si>
  <si>
    <t>Dedicate a team member for content production</t>
  </si>
  <si>
    <t>Develop your stationery
- Business cards
- Letterhead
- Warranty cards
- Glasses care cards</t>
  </si>
  <si>
    <t>Develop marketing communication plan to patients including : relaunch postcards ,SMS and emails</t>
  </si>
  <si>
    <t>Create google search ads, refer to ProVision  for Google advertising instructions.</t>
  </si>
  <si>
    <t xml:space="preserve">Create search ads required to promote practice </t>
  </si>
  <si>
    <t>Arrange Practice photography</t>
  </si>
  <si>
    <t>Engage local photographer</t>
  </si>
  <si>
    <t>Create launch event. Invite staff that work in local area, local health professionals and VIPS from your local area and your database</t>
  </si>
  <si>
    <t>Engage a supplier &amp; create a brief for graphic designer</t>
  </si>
  <si>
    <t>Create interchangeable practice A-Frame with rotational messages</t>
  </si>
  <si>
    <t>Develop relationships with GPs and specialists in local area. Develop - letter of introduction and introduce your new owner</t>
  </si>
  <si>
    <t xml:space="preserve">Refer Us materials in GP section of optom.provision.com.au </t>
  </si>
  <si>
    <t>Develop cross promotional offers with local businesses where appropriate</t>
  </si>
  <si>
    <t xml:space="preserve"> </t>
  </si>
  <si>
    <t xml:space="preserve">Research local sponsorship opportunities </t>
  </si>
  <si>
    <t>Local newspaper advertising and editorials</t>
  </si>
  <si>
    <t>sourcing quote from local provider</t>
  </si>
  <si>
    <t>Local Radio advertising</t>
  </si>
  <si>
    <t>Local TV advertising (regional)</t>
  </si>
  <si>
    <t>Update practice pages on the ProVision consumer website on a monthly basis</t>
  </si>
  <si>
    <t>Create a Facebook Advertising plan (refer to ProVision's member site to learn about Facebook Advertising)</t>
  </si>
  <si>
    <t>Invest in eye-catching window displays (consider window dresser)</t>
  </si>
  <si>
    <t>Register for any relevant  ProVision marketing  campaigns.</t>
  </si>
  <si>
    <t>Register for the campaign</t>
  </si>
  <si>
    <t xml:space="preserve">Liase with My Health First to ensure their software is embedded into your website </t>
  </si>
  <si>
    <t xml:space="preserve">Complete application for My Health First ( online booking) </t>
  </si>
  <si>
    <t>Keeping it Consistent and Legal</t>
  </si>
  <si>
    <t>Obtain your Log in details from Australian Retialers Association (ARA)</t>
  </si>
  <si>
    <t>Call ARA on 1300 368 041 
Take option 1 (one).Quote your PV Member number and they will give new login details. Alternatively contact Kylie Parry, People and Culture Advisor on (03) 8544 3906 or email: kparry@provision.com.au</t>
  </si>
  <si>
    <t>https://www.enablehr.com.au/ara/</t>
  </si>
  <si>
    <t>Access ARA Instructions on "How To Create a policy</t>
  </si>
  <si>
    <t>insert link to ARA "How to Create a Policy Document" (new Document)</t>
  </si>
  <si>
    <t>Produce all policies relevant to your practice through ARA portal</t>
  </si>
  <si>
    <t>Select each policy relevant to your practice , complete details required in the templates. Make one copy availble to the team to read and file on copy in your policy and procedure file for future reference</t>
  </si>
  <si>
    <t>Review AWARD conditions and salary ranges for each position on ARA website</t>
  </si>
  <si>
    <t>Create Employee Agreements ( Contracts) through enable HR (ARA)</t>
  </si>
  <si>
    <t xml:space="preserve">Plan to complete a physical stocktake on or around settlement day </t>
  </si>
  <si>
    <t>Develop a simple lens pricing matrix document to assist the team to explain to customers the features ana benefits of the lenses in each price category</t>
  </si>
  <si>
    <t xml:space="preserve">Ask your Business Coach for examples </t>
  </si>
  <si>
    <t xml:space="preserve">Decide which price tags you will use </t>
  </si>
  <si>
    <t xml:space="preserve">Source price tag/ barcoding  system </t>
  </si>
  <si>
    <t xml:space="preserve">This will increase accurancy and speed for all stock entry , POS transactions and stocktakes </t>
  </si>
  <si>
    <t>Arrange PMS system training for the Team</t>
  </si>
  <si>
    <t xml:space="preserve">Refer to your Business Coach for suggestions </t>
  </si>
  <si>
    <t>Column1</t>
  </si>
  <si>
    <t>Marketing</t>
  </si>
  <si>
    <t>Offer</t>
  </si>
  <si>
    <t>Money</t>
  </si>
  <si>
    <t>Dream Team</t>
  </si>
  <si>
    <t>Consistent and Legal</t>
  </si>
  <si>
    <t xml:space="preserve">Location </t>
  </si>
  <si>
    <t>Bus plan to Reality</t>
  </si>
  <si>
    <t>Launch Pro Check List for Opening</t>
  </si>
  <si>
    <t xml:space="preserve">The checklist assumes the owner has already located a Practice that they is in the process of purchasing </t>
  </si>
  <si>
    <t>OPENING DATE</t>
  </si>
  <si>
    <t>Decide on 
- Develop New Logo</t>
  </si>
  <si>
    <t>Create an independent practice website that compliments your new practice fit out</t>
  </si>
  <si>
    <t xml:space="preserve">Set-up and update Google+ and Google My Business listing </t>
  </si>
  <si>
    <t>Stationery
- Business cards
- Letterhead
- Warranty cards
- Glasses care cards</t>
  </si>
  <si>
    <t>Develop marketing Communication plan to patients including : relaunch postcards ,SMS and emails</t>
  </si>
  <si>
    <t>Create Digital google search ads, refer to ProVision  for Google advertising instructions.</t>
  </si>
  <si>
    <t xml:space="preserve"> Practice Photography</t>
  </si>
  <si>
    <t>Interchangeable practice A-Frame with rotational messages</t>
  </si>
  <si>
    <t xml:space="preserve">Local Sponsorship </t>
  </si>
  <si>
    <t>Facebook Advertising (refer to ProVision's member site to learn about Facebook Advertising)</t>
  </si>
  <si>
    <t>Register for any relevant  ProVisionMarketing  campaign.</t>
  </si>
  <si>
    <t xml:space="preserve">Ensure you have an online booking function built into your website </t>
  </si>
  <si>
    <t>?</t>
  </si>
  <si>
    <t>Launch Pro Check List for opening</t>
  </si>
  <si>
    <t xml:space="preserve">The checklist assumes the owner has already located a Practice that he is in the process of purchasing </t>
  </si>
  <si>
    <t>Why Choose You'</t>
  </si>
  <si>
    <t>Clarify your 'brand' position &amp; POD</t>
  </si>
  <si>
    <t>Council Census Analysis &amp; Surrounding Suburbs</t>
  </si>
  <si>
    <t xml:space="preserve">Decide on Budget Spend </t>
  </si>
  <si>
    <t>Look at &amp; decide on Display Capacity (how many units will be on display &amp; what will you hold on hand [1-2 units])</t>
  </si>
  <si>
    <t xml:space="preserve">What unit numbers do you need for an impactful visual display </t>
  </si>
  <si>
    <t xml:space="preserve">Decide on Gender Split &amp; Display Capacity by Gender &amp; Demographic </t>
  </si>
  <si>
    <t>What is the percentage  mix by Womens, Mens (and kids if applicable): This will come from your census report or an historical range review of the previous practice sell thru if available</t>
  </si>
  <si>
    <t>Organize time to meet w/ Frame Suppliers</t>
  </si>
  <si>
    <t xml:space="preserve">Negotiate Terms Prior to Signing Off Purchase </t>
  </si>
  <si>
    <t>Is this consignment? Are there extended terms, rotation, exit strategy by brand?</t>
  </si>
  <si>
    <t xml:space="preserve">Clarify Delivery Dates Prior to Opening </t>
  </si>
  <si>
    <t xml:space="preserve">Brand Training on Frames </t>
  </si>
  <si>
    <t xml:space="preserve">Dependent on recruitment stage it will be of benefit to have a training night with a couple of lead suppliers on the features and benefits of the brands that will be sold in practice </t>
  </si>
  <si>
    <t xml:space="preserve">This date should have been agreed during closing negotiations </t>
  </si>
  <si>
    <t xml:space="preserve">Inline w/ delivery Indent SOH into the system </t>
  </si>
  <si>
    <t xml:space="preserve">Create Visual Merchandising Plan-O-Gram </t>
  </si>
  <si>
    <t>Team &amp; Owner training w/ BC</t>
  </si>
  <si>
    <t>Purchase an Accouting Software System</t>
  </si>
  <si>
    <t>Acess ProLearnMax - Financial Foundations</t>
  </si>
  <si>
    <t>Completed all modules to increase your financial knowledge</t>
  </si>
  <si>
    <t>Set your financial goals</t>
  </si>
  <si>
    <t>Where is the business now?
Where is the business heading
How is the business going to get there?
Set long term strategic goals</t>
  </si>
  <si>
    <t>Make a list of expenses - Refer your Business Coach
Eg Wages, Rent, Utilities, Fees, Marketing, Accouting etc</t>
  </si>
  <si>
    <t xml:space="preserve"> insert link
Refer Business Coach for guidance</t>
  </si>
  <si>
    <t>Review and Refine</t>
  </si>
  <si>
    <t>Login to ARA site</t>
  </si>
  <si>
    <t xml:space="preserve"> Produce all policies relevant to your practice  </t>
  </si>
  <si>
    <t>select each poliy elevant to your practice and fill in the details required in the templates</t>
  </si>
  <si>
    <t>Review and refine</t>
  </si>
  <si>
    <t xml:space="preserve">Review each policy created </t>
  </si>
  <si>
    <t>Print each policy</t>
  </si>
  <si>
    <t>Print 2 copies of each policyMake one copy aviable to the team to read and file on copy in your policy and procedure file for future reference</t>
  </si>
  <si>
    <t>Discuss and lease and fit out questions with Business Services at ProVision</t>
  </si>
  <si>
    <t>Contact our preferred referral partners to discuss your plans and arrange quotes for your fitout</t>
  </si>
  <si>
    <t>Download the fitout examples and tips for your practice for inspiration and understanding</t>
  </si>
  <si>
    <t xml:space="preserve">Other insurances as required: •	Building/stock_x000D_
•	Income protection_x000D_
•	Loan protection _x000D_
•	Life _x000D_
</t>
  </si>
  <si>
    <t>Download the '5 tips to consider' document for leasing guidance</t>
  </si>
  <si>
    <t>Refer to your Business Plan financial forecasts to establish the level of rent you can comfortably afford</t>
  </si>
  <si>
    <t>Arrange brand training on frames and technical training for lenses</t>
  </si>
  <si>
    <t>Diarise new employee formal feedback sessions for end of week 1</t>
  </si>
  <si>
    <t>Diarise new employee  feedback sessions for end of week 2</t>
  </si>
  <si>
    <t>Diarise new employee formal feedback sessions foe end of month 1</t>
  </si>
  <si>
    <t>Diarise new employee formal feedback sessions for end of month 2</t>
  </si>
  <si>
    <t>Diarise new employee formal feedback sessions for end of month 3</t>
  </si>
  <si>
    <t>Diarise new employee formal feedback sessions pror to the completeion of probation period</t>
  </si>
  <si>
    <t>Prior to signing lease, have Mark Corduff and your solicitor review it</t>
  </si>
  <si>
    <t>Lead time to completion in weeks</t>
  </si>
  <si>
    <t>Purchase an accounting software system</t>
  </si>
  <si>
    <t xml:space="preserve">Review and refine your financial forecasts and assumptions </t>
  </si>
  <si>
    <t>Enter data into accounting software to create full year budget P&amp;L</t>
  </si>
  <si>
    <t xml:space="preserve">Review the Recruitment Framework to gain a richer understanding of the recruiting process and how PV can support you </t>
  </si>
  <si>
    <t xml:space="preserve">All new team members to complete Induction module on ProLearn Max plus complete and bespoke additional in practice induction </t>
  </si>
  <si>
    <t>End of month 2</t>
  </si>
  <si>
    <t xml:space="preserve">Set Team Meeting dates for 12 months and publish to team </t>
  </si>
  <si>
    <t xml:space="preserve">Why Choose You? Develop your "Why choose us" key points of difference  </t>
  </si>
  <si>
    <t xml:space="preserve">Identify  yourTarget Market </t>
  </si>
  <si>
    <t xml:space="preserve">Clarify your patient  'Type' </t>
  </si>
  <si>
    <t>Look at &amp; decide on display capacity (How many units will be on display &amp; what additional stock you will  hold on hand [1-2 units])</t>
  </si>
  <si>
    <t xml:space="preserve">Working with your BC , identify best suppliers for your target market  </t>
  </si>
  <si>
    <t>Organise time to meet with frame suppliers</t>
  </si>
  <si>
    <t xml:space="preserve">Clarify delivery dates for frame orders  prior to practice opening </t>
  </si>
  <si>
    <t xml:space="preserve">Implement pricing strategy </t>
  </si>
  <si>
    <t xml:space="preserve">ProSupply and Supply &amp; Fit training </t>
  </si>
  <si>
    <t xml:space="preserve">Team &amp; owner training with BC or online training modules </t>
  </si>
  <si>
    <t xml:space="preserve">Check with Practice Management System (PMS )provider which barcode scanner is compatable with your PMS soft ware &gt;&gt; Purchase barcode scanner </t>
  </si>
  <si>
    <t xml:space="preserve">If transferring from paper patient record cards to digital patient records decide the process . </t>
  </si>
  <si>
    <t xml:space="preserve">Merchandise frames into display </t>
  </si>
  <si>
    <t>Develop new logo</t>
  </si>
  <si>
    <t>Commence process of creating your independent practice website</t>
  </si>
  <si>
    <t>Create Launch Event. Invite staff that work in local area, local health professionals and VIPS from your local area and your database</t>
  </si>
  <si>
    <t>Local Radio advertising if relevant</t>
  </si>
  <si>
    <t>Local TV advertising (regional) if relevant</t>
  </si>
  <si>
    <t>Local newspaper advertising and editorials if relevant</t>
  </si>
  <si>
    <t>Login to ARA site and familiarise yourself  with Employee Agreement templates , policy documents and the Award conditions</t>
  </si>
  <si>
    <t>Enter each team members details onto your EnableHR portal for easy management of empolyee details,perfomance management etc</t>
  </si>
  <si>
    <t>Secure bank &amp; set up business bank account</t>
  </si>
  <si>
    <t>INSTRUCTIONS</t>
  </si>
  <si>
    <r>
      <t xml:space="preserve">Go to cell 1D </t>
    </r>
    <r>
      <rPr>
        <b/>
        <sz val="11"/>
        <color theme="1"/>
        <rFont val="Century Gothic"/>
        <family val="2"/>
      </rPr>
      <t xml:space="preserve">Target Start Date for Task </t>
    </r>
  </si>
  <si>
    <t xml:space="preserve">Launch Checklist Instructions for Use </t>
  </si>
  <si>
    <t>Target Start Date for Task</t>
  </si>
  <si>
    <r>
      <t xml:space="preserve">1. Select the </t>
    </r>
    <r>
      <rPr>
        <b/>
        <sz val="11"/>
        <color theme="1"/>
        <rFont val="Century Gothic"/>
        <family val="2"/>
      </rPr>
      <t xml:space="preserve">New Launch Menu Tab </t>
    </r>
  </si>
  <si>
    <t>2. Enter your desired date for completion of each task in the red cells</t>
  </si>
  <si>
    <r>
      <t xml:space="preserve">3. Select </t>
    </r>
    <r>
      <rPr>
        <b/>
        <sz val="11"/>
        <color theme="1"/>
        <rFont val="Century Gothic"/>
        <family val="2"/>
      </rPr>
      <t xml:space="preserve">Launch Checklist Tab </t>
    </r>
  </si>
  <si>
    <t xml:space="preserve">Click on the sorting arrow and select  'Sort Oldest to Newest' </t>
  </si>
  <si>
    <r>
      <t xml:space="preserve">The spreadsheet will then sort the tasks into a </t>
    </r>
    <r>
      <rPr>
        <b/>
        <i/>
        <sz val="11"/>
        <color theme="0" tint="-0.499984740745262"/>
        <rFont val="Century Gothic"/>
        <family val="2"/>
      </rPr>
      <t xml:space="preserve">Priority Action Plan </t>
    </r>
    <r>
      <rPr>
        <i/>
        <sz val="11"/>
        <color theme="0" tint="-0.499984740745262"/>
        <rFont val="Century Gothic"/>
        <family val="2"/>
      </rPr>
      <t xml:space="preserve">for you </t>
    </r>
  </si>
  <si>
    <t xml:space="preserve">This spread sheet is designed to allow you to view all the tasks that you need to complete in each category . It will then sort those tasks into a priority action based on when you would like to complete each ask.                                                                                                                    Some tasks you will want to complete before opening your practice like hiring staff, installing your software and buying your stock . Whereas some other items you might choose to defer until after your opening date </t>
  </si>
  <si>
    <t>The spreadsheet will then caluculate when you should commence each task based on the lead time that in indicated in column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</si>
</sst>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00_);_(&quot;$&quot;* \(#,##0.00\);_(&quot;$&quot;* &quot;-&quot;??_);_(@_)"/>
    <numFmt numFmtId="165" formatCode="_-* #,##0_-;\-* #,##0_-;_-* &quot;-&quot;??_-;_-@_-"/>
    <numFmt numFmtId="166" formatCode="d/mm/yyyy;@"/>
    <numFmt numFmtId="167" formatCode="d/m/yyyy;@"/>
  </numFmts>
  <fonts count="32" x14ac:knownFonts="1">
    <font>
      <sz val="11"/>
      <color theme="1"/>
      <name val="Calibri"/>
      <family val="2"/>
      <scheme val="minor"/>
    </font>
    <font>
      <sz val="11"/>
      <color indexed="8"/>
      <name val="Calibri"/>
      <family val="2"/>
    </font>
    <font>
      <b/>
      <sz val="9"/>
      <name val="Arial"/>
      <family val="2"/>
    </font>
    <font>
      <sz val="9"/>
      <name val="Arial"/>
      <family val="2"/>
    </font>
    <font>
      <sz val="10"/>
      <name val="Arial"/>
      <family val="2"/>
    </font>
    <font>
      <sz val="10"/>
      <name val="Verdana"/>
      <family val="2"/>
    </font>
    <font>
      <b/>
      <sz val="11"/>
      <color theme="0"/>
      <name val="Calibri"/>
      <family val="2"/>
      <scheme val="minor"/>
    </font>
    <font>
      <b/>
      <sz val="11"/>
      <color theme="1"/>
      <name val="Calibri"/>
      <family val="2"/>
      <scheme val="minor"/>
    </font>
    <font>
      <b/>
      <sz val="9"/>
      <color theme="0"/>
      <name val="Arial"/>
      <family val="2"/>
    </font>
    <font>
      <b/>
      <sz val="18"/>
      <color theme="1"/>
      <name val="Arial"/>
      <family val="2"/>
    </font>
    <font>
      <sz val="11"/>
      <name val="Calibri"/>
      <family val="2"/>
      <scheme val="minor"/>
    </font>
    <font>
      <sz val="9"/>
      <color theme="1"/>
      <name val="Arial"/>
      <family val="2"/>
    </font>
    <font>
      <sz val="11"/>
      <color theme="1"/>
      <name val="Calibri"/>
      <family val="2"/>
      <scheme val="minor"/>
    </font>
    <font>
      <b/>
      <sz val="13"/>
      <color theme="3"/>
      <name val="Calibri"/>
      <family val="2"/>
      <scheme val="minor"/>
    </font>
    <font>
      <u/>
      <sz val="11"/>
      <color theme="10"/>
      <name val="Calibri"/>
      <family val="2"/>
      <scheme val="minor"/>
    </font>
    <font>
      <sz val="11"/>
      <color theme="1"/>
      <name val="Century Gothic"/>
      <family val="2"/>
    </font>
    <font>
      <b/>
      <sz val="12"/>
      <name val="Century Gothic"/>
      <family val="2"/>
    </font>
    <font>
      <sz val="9"/>
      <name val="Century Gothic"/>
      <family val="2"/>
    </font>
    <font>
      <sz val="9"/>
      <color theme="1"/>
      <name val="Century Gothic"/>
      <family val="2"/>
    </font>
    <font>
      <b/>
      <sz val="11"/>
      <color theme="1"/>
      <name val="Century Gothic"/>
      <family val="2"/>
    </font>
    <font>
      <b/>
      <sz val="9"/>
      <name val="Century Gothic"/>
      <family val="2"/>
    </font>
    <font>
      <u/>
      <sz val="11"/>
      <color theme="10"/>
      <name val="Century Gothic"/>
      <family val="2"/>
    </font>
    <font>
      <sz val="9"/>
      <color rgb="FF000000"/>
      <name val="Century Gothic"/>
      <family val="2"/>
    </font>
    <font>
      <sz val="9"/>
      <color rgb="FFFF0000"/>
      <name val="Century Gothic"/>
      <family val="2"/>
    </font>
    <font>
      <sz val="11"/>
      <color rgb="FFFF0000"/>
      <name val="Century Gothic"/>
      <family val="2"/>
    </font>
    <font>
      <sz val="10"/>
      <color theme="1"/>
      <name val="Century Gothic"/>
      <family val="2"/>
    </font>
    <font>
      <b/>
      <sz val="10"/>
      <color theme="0"/>
      <name val="Century Gothic"/>
      <family val="2"/>
    </font>
    <font>
      <b/>
      <sz val="11"/>
      <color theme="9"/>
      <name val="Century Gothic"/>
      <family val="2"/>
    </font>
    <font>
      <sz val="11"/>
      <color theme="0"/>
      <name val="Century Gothic"/>
      <family val="2"/>
    </font>
    <font>
      <b/>
      <sz val="13"/>
      <color theme="0"/>
      <name val="Century Gothic"/>
      <family val="2"/>
    </font>
    <font>
      <i/>
      <sz val="11"/>
      <color theme="0" tint="-0.499984740745262"/>
      <name val="Century Gothic"/>
      <family val="2"/>
    </font>
    <font>
      <b/>
      <i/>
      <sz val="11"/>
      <color theme="0" tint="-0.499984740745262"/>
      <name val="Century Gothic"/>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00206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000"/>
        <bgColor theme="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s>
  <cellStyleXfs count="9">
    <xf numFmtId="0" fontId="0" fillId="0" borderId="0"/>
    <xf numFmtId="164" fontId="4" fillId="0" borderId="0" applyFont="0" applyFill="0" applyBorder="0" applyAlignment="0" applyProtection="0"/>
    <xf numFmtId="0" fontId="4" fillId="0" borderId="0"/>
    <xf numFmtId="0" fontId="5" fillId="0" borderId="0"/>
    <xf numFmtId="9" fontId="1"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13" fillId="0" borderId="3" applyNumberFormat="0" applyFill="0" applyAlignment="0" applyProtection="0"/>
    <xf numFmtId="0" fontId="14" fillId="0" borderId="0" applyNumberFormat="0" applyFill="0" applyBorder="0" applyAlignment="0" applyProtection="0"/>
  </cellStyleXfs>
  <cellXfs count="116">
    <xf numFmtId="0" fontId="0" fillId="0" borderId="0" xfId="0"/>
    <xf numFmtId="0" fontId="0" fillId="2" borderId="0" xfId="0" applyFill="1" applyAlignment="1">
      <alignment horizontal="left" vertical="center" wrapText="1"/>
    </xf>
    <xf numFmtId="0" fontId="7" fillId="2" borderId="0" xfId="0" applyFont="1" applyFill="1" applyAlignment="1">
      <alignment horizontal="left" vertical="center" wrapText="1"/>
    </xf>
    <xf numFmtId="0" fontId="0" fillId="2" borderId="0" xfId="0" applyFill="1" applyAlignment="1">
      <alignment horizontal="center" vertical="center" wrapText="1"/>
    </xf>
    <xf numFmtId="4" fontId="0" fillId="2" borderId="0" xfId="0" applyNumberFormat="1" applyFill="1" applyAlignment="1">
      <alignment horizontal="centerContinuous" vertical="center" wrapText="1"/>
    </xf>
    <xf numFmtId="0" fontId="8" fillId="5" borderId="1" xfId="0" applyFont="1" applyFill="1" applyBorder="1" applyAlignment="1">
      <alignment vertical="center" wrapText="1"/>
    </xf>
    <xf numFmtId="0" fontId="6" fillId="5" borderId="1" xfId="0" applyFont="1" applyFill="1" applyBorder="1" applyAlignment="1">
      <alignment horizontal="center" vertical="center" wrapText="1"/>
    </xf>
    <xf numFmtId="0" fontId="9" fillId="3" borderId="0" xfId="0" applyFont="1" applyFill="1" applyAlignment="1">
      <alignment horizontal="left" vertical="center" wrapText="1"/>
    </xf>
    <xf numFmtId="0" fontId="8" fillId="5" borderId="1" xfId="0" applyFont="1" applyFill="1" applyBorder="1" applyAlignment="1">
      <alignment horizontal="left" vertical="center" wrapText="1"/>
    </xf>
    <xf numFmtId="43" fontId="0" fillId="2" borderId="0" xfId="6" applyFont="1" applyFill="1" applyAlignment="1">
      <alignment vertical="center" wrapText="1"/>
    </xf>
    <xf numFmtId="43" fontId="8" fillId="5" borderId="1" xfId="6" applyFont="1" applyFill="1" applyBorder="1" applyAlignment="1">
      <alignment vertical="center" wrapText="1"/>
    </xf>
    <xf numFmtId="0" fontId="9" fillId="3" borderId="0" xfId="0" quotePrefix="1" applyFont="1" applyFill="1" applyAlignment="1">
      <alignment vertical="center" wrapText="1"/>
    </xf>
    <xf numFmtId="44" fontId="3" fillId="4" borderId="2" xfId="5" applyFont="1" applyFill="1" applyBorder="1" applyAlignment="1">
      <alignment horizontal="center" vertical="center" wrapText="1"/>
    </xf>
    <xf numFmtId="4" fontId="8" fillId="5"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165" fontId="3" fillId="2" borderId="1" xfId="6" applyNumberFormat="1" applyFont="1" applyFill="1" applyBorder="1" applyAlignment="1">
      <alignment vertical="center" wrapText="1"/>
    </xf>
    <xf numFmtId="43" fontId="3" fillId="2" borderId="1" xfId="6" applyFont="1" applyFill="1" applyBorder="1" applyAlignment="1">
      <alignment vertical="center" wrapText="1"/>
    </xf>
    <xf numFmtId="0" fontId="0" fillId="2" borderId="1" xfId="0" applyFill="1" applyBorder="1" applyAlignment="1">
      <alignment horizontal="left" vertical="center" wrapText="1"/>
    </xf>
    <xf numFmtId="165" fontId="3" fillId="2" borderId="1" xfId="6" applyNumberFormat="1" applyFont="1" applyFill="1" applyBorder="1" applyAlignment="1">
      <alignment horizontal="left" vertical="center" wrapText="1"/>
    </xf>
    <xf numFmtId="44" fontId="3" fillId="2" borderId="1" xfId="5" applyFont="1" applyFill="1" applyBorder="1" applyAlignment="1">
      <alignment horizontal="centerContinuous" vertical="center" wrapText="1"/>
    </xf>
    <xf numFmtId="44" fontId="10" fillId="2" borderId="1" xfId="5" applyFont="1" applyFill="1" applyBorder="1" applyAlignment="1">
      <alignment horizontal="center" vertical="center" wrapText="1"/>
    </xf>
    <xf numFmtId="44" fontId="2" fillId="2" borderId="1" xfId="5" applyFont="1" applyFill="1" applyBorder="1" applyAlignment="1">
      <alignment horizontal="center" vertical="center" wrapText="1"/>
    </xf>
    <xf numFmtId="44" fontId="3" fillId="2" borderId="1" xfId="5" applyFont="1" applyFill="1" applyBorder="1" applyAlignment="1">
      <alignment horizontal="center" vertical="center" wrapText="1"/>
    </xf>
    <xf numFmtId="0" fontId="0" fillId="0" borderId="1" xfId="0" applyBorder="1"/>
    <xf numFmtId="4" fontId="0" fillId="2" borderId="1" xfId="0" applyNumberFormat="1" applyFill="1" applyBorder="1" applyAlignment="1">
      <alignment horizontal="centerContinuous" vertical="center" wrapText="1"/>
    </xf>
    <xf numFmtId="165" fontId="0" fillId="2" borderId="1" xfId="6" applyNumberFormat="1" applyFont="1" applyFill="1" applyBorder="1" applyAlignment="1">
      <alignment vertical="center" wrapText="1"/>
    </xf>
    <xf numFmtId="14" fontId="3" fillId="4" borderId="1" xfId="5" applyNumberFormat="1" applyFont="1" applyFill="1" applyBorder="1" applyAlignment="1">
      <alignment horizontal="centerContinuous" vertical="center" wrapText="1"/>
    </xf>
    <xf numFmtId="14" fontId="7" fillId="2" borderId="1" xfId="0" applyNumberFormat="1" applyFont="1" applyFill="1" applyBorder="1" applyAlignment="1">
      <alignment horizontal="left" vertical="center" wrapText="1"/>
    </xf>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0" fillId="11" borderId="0" xfId="0" applyFill="1"/>
    <xf numFmtId="0" fontId="0" fillId="12" borderId="0" xfId="0" applyFill="1"/>
    <xf numFmtId="0" fontId="9" fillId="3" borderId="0" xfId="0" quotePrefix="1" applyFont="1" applyFill="1" applyAlignment="1">
      <alignment horizontal="center" vertical="center" wrapText="1"/>
    </xf>
    <xf numFmtId="0" fontId="15" fillId="0" borderId="0" xfId="0" applyFont="1"/>
    <xf numFmtId="0" fontId="24" fillId="0" borderId="0" xfId="0" applyFont="1"/>
    <xf numFmtId="166" fontId="15" fillId="0" borderId="0" xfId="0" applyNumberFormat="1" applyFont="1" applyAlignment="1">
      <alignment horizontal="right"/>
    </xf>
    <xf numFmtId="0" fontId="25" fillId="0" borderId="0" xfId="0" applyFont="1"/>
    <xf numFmtId="0" fontId="16" fillId="3" borderId="5" xfId="0" applyFont="1" applyFill="1" applyBorder="1" applyAlignment="1">
      <alignment horizontal="center" vertical="center" wrapText="1"/>
    </xf>
    <xf numFmtId="166" fontId="16" fillId="3" borderId="5" xfId="0" applyNumberFormat="1" applyFont="1" applyFill="1" applyBorder="1" applyAlignment="1">
      <alignment horizontal="right" vertical="center" wrapText="1"/>
    </xf>
    <xf numFmtId="0" fontId="23" fillId="2" borderId="0" xfId="0" applyFont="1" applyFill="1" applyBorder="1" applyAlignment="1">
      <alignment horizontal="left" vertical="center" wrapText="1"/>
    </xf>
    <xf numFmtId="44" fontId="23" fillId="2" borderId="0" xfId="5" applyFont="1" applyFill="1" applyBorder="1" applyAlignment="1">
      <alignment horizontal="center" vertical="center" wrapText="1"/>
    </xf>
    <xf numFmtId="165" fontId="23" fillId="2" borderId="0" xfId="6" applyNumberFormat="1" applyFont="1" applyFill="1" applyBorder="1" applyAlignment="1">
      <alignment vertical="center" wrapText="1"/>
    </xf>
    <xf numFmtId="166" fontId="15" fillId="2" borderId="0" xfId="0" applyNumberFormat="1" applyFont="1" applyFill="1" applyBorder="1"/>
    <xf numFmtId="166" fontId="24" fillId="2" borderId="0" xfId="0" applyNumberFormat="1" applyFont="1" applyFill="1" applyBorder="1"/>
    <xf numFmtId="44" fontId="17" fillId="2" borderId="0" xfId="5" applyFont="1" applyFill="1" applyBorder="1" applyAlignment="1">
      <alignment horizontal="center" vertical="center" wrapText="1"/>
    </xf>
    <xf numFmtId="0" fontId="17" fillId="2" borderId="0" xfId="0" applyFont="1" applyFill="1" applyBorder="1" applyAlignment="1">
      <alignment horizontal="left" vertical="center" wrapText="1"/>
    </xf>
    <xf numFmtId="0" fontId="18" fillId="2" borderId="0" xfId="0" applyFont="1" applyFill="1" applyBorder="1" applyAlignment="1">
      <alignment horizontal="left" vertical="center" wrapText="1"/>
    </xf>
    <xf numFmtId="165" fontId="17" fillId="2" borderId="0" xfId="6" applyNumberFormat="1" applyFont="1" applyFill="1" applyBorder="1" applyAlignment="1">
      <alignment vertical="center" wrapText="1"/>
    </xf>
    <xf numFmtId="166" fontId="19" fillId="2" borderId="0" xfId="0" applyNumberFormat="1" applyFont="1" applyFill="1" applyBorder="1" applyAlignment="1">
      <alignment horizontal="right" vertical="center" wrapText="1"/>
    </xf>
    <xf numFmtId="0" fontId="26" fillId="4" borderId="1" xfId="0" applyFont="1" applyFill="1" applyBorder="1" applyAlignment="1">
      <alignment horizontal="left" vertical="center" wrapText="1"/>
    </xf>
    <xf numFmtId="0" fontId="19" fillId="0" borderId="0" xfId="0" applyFont="1"/>
    <xf numFmtId="0" fontId="15" fillId="2" borderId="0" xfId="0" applyFont="1" applyFill="1"/>
    <xf numFmtId="0" fontId="15" fillId="0" borderId="0" xfId="0" applyFont="1" applyAlignment="1">
      <alignment wrapText="1"/>
    </xf>
    <xf numFmtId="14" fontId="15" fillId="0" borderId="0" xfId="0" applyNumberFormat="1" applyFont="1" applyAlignment="1">
      <alignment horizontal="right" vertical="center"/>
    </xf>
    <xf numFmtId="0" fontId="15" fillId="2" borderId="1" xfId="0" applyFont="1" applyFill="1" applyBorder="1" applyAlignment="1">
      <alignment horizontal="left" vertical="top" wrapText="1"/>
    </xf>
    <xf numFmtId="167" fontId="15" fillId="2" borderId="1" xfId="0" applyNumberFormat="1" applyFont="1" applyFill="1" applyBorder="1" applyAlignment="1">
      <alignment horizontal="right" vertical="center" wrapText="1"/>
    </xf>
    <xf numFmtId="0" fontId="27" fillId="0" borderId="0" xfId="0" applyFont="1"/>
    <xf numFmtId="0" fontId="28" fillId="0" borderId="0" xfId="0" applyFont="1" applyAlignment="1">
      <alignment horizontal="center" vertical="center"/>
    </xf>
    <xf numFmtId="0" fontId="29" fillId="13" borderId="7" xfId="7" applyFont="1" applyFill="1" applyBorder="1" applyAlignment="1">
      <alignment horizontal="center" vertical="center" wrapText="1"/>
    </xf>
    <xf numFmtId="0" fontId="29" fillId="13" borderId="8" xfId="7" applyFont="1" applyFill="1" applyBorder="1" applyAlignment="1">
      <alignment horizontal="center" vertical="center" wrapText="1"/>
    </xf>
    <xf numFmtId="14" fontId="29" fillId="13" borderId="8" xfId="7" applyNumberFormat="1" applyFont="1" applyFill="1" applyBorder="1" applyAlignment="1">
      <alignment horizontal="right" vertical="center" wrapText="1"/>
    </xf>
    <xf numFmtId="0" fontId="28" fillId="2" borderId="0" xfId="0" applyFont="1" applyFill="1" applyAlignment="1">
      <alignment horizontal="center" vertical="center"/>
    </xf>
    <xf numFmtId="0" fontId="17"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44" fontId="17" fillId="2" borderId="1" xfId="5" applyFont="1" applyFill="1" applyBorder="1" applyAlignment="1">
      <alignment horizontal="center" vertical="center" wrapText="1"/>
    </xf>
    <xf numFmtId="0" fontId="22" fillId="2" borderId="1" xfId="0" applyFont="1" applyFill="1" applyBorder="1" applyAlignment="1">
      <alignment horizontal="left" vertical="center" wrapText="1"/>
    </xf>
    <xf numFmtId="44" fontId="20" fillId="2" borderId="1" xfId="5" applyFont="1" applyFill="1" applyBorder="1" applyAlignment="1">
      <alignment horizontal="center" vertical="center" wrapText="1"/>
    </xf>
    <xf numFmtId="0" fontId="20" fillId="3" borderId="5" xfId="0" applyFont="1" applyFill="1" applyBorder="1" applyAlignment="1">
      <alignment horizontal="center" vertical="center" wrapText="1"/>
    </xf>
    <xf numFmtId="165" fontId="17" fillId="2" borderId="1" xfId="6" applyNumberFormat="1" applyFont="1" applyFill="1" applyBorder="1" applyAlignment="1">
      <alignment horizontal="center" vertical="center" wrapText="1"/>
    </xf>
    <xf numFmtId="166" fontId="18" fillId="2" borderId="1" xfId="0" applyNumberFormat="1" applyFont="1" applyFill="1" applyBorder="1" applyAlignment="1">
      <alignment horizontal="center" vertical="center" wrapText="1"/>
    </xf>
    <xf numFmtId="166" fontId="17" fillId="3" borderId="5" xfId="0" applyNumberFormat="1" applyFont="1" applyFill="1" applyBorder="1" applyAlignment="1">
      <alignment horizontal="center" vertical="center" wrapText="1"/>
    </xf>
    <xf numFmtId="0" fontId="18" fillId="2" borderId="1" xfId="0" applyFont="1" applyFill="1" applyBorder="1" applyAlignment="1">
      <alignment horizontal="left" vertical="top" wrapText="1"/>
    </xf>
    <xf numFmtId="167" fontId="18" fillId="2" borderId="1" xfId="0" applyNumberFormat="1" applyFont="1" applyFill="1" applyBorder="1" applyAlignment="1">
      <alignment horizontal="center" vertical="center" wrapText="1"/>
    </xf>
    <xf numFmtId="44" fontId="23" fillId="2" borderId="1" xfId="5"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165" fontId="18" fillId="2" borderId="1" xfId="6" applyNumberFormat="1" applyFont="1" applyFill="1" applyBorder="1" applyAlignment="1">
      <alignment horizontal="center" vertical="center" wrapText="1"/>
    </xf>
    <xf numFmtId="4" fontId="26" fillId="4" borderId="1" xfId="0" applyNumberFormat="1" applyFont="1" applyFill="1" applyBorder="1" applyAlignment="1">
      <alignment horizontal="left" vertical="center" wrapText="1"/>
    </xf>
    <xf numFmtId="166" fontId="26" fillId="4" borderId="1" xfId="0" applyNumberFormat="1" applyFont="1" applyFill="1" applyBorder="1" applyAlignment="1">
      <alignment horizontal="left" vertical="center" wrapText="1"/>
    </xf>
    <xf numFmtId="0" fontId="16" fillId="3" borderId="4" xfId="0" applyFont="1" applyFill="1" applyBorder="1" applyAlignment="1">
      <alignment horizontal="left" vertical="center" wrapText="1"/>
    </xf>
    <xf numFmtId="43" fontId="17" fillId="2" borderId="1" xfId="6" applyFont="1" applyFill="1" applyBorder="1" applyAlignment="1">
      <alignment horizontal="left" vertical="center" wrapText="1"/>
    </xf>
    <xf numFmtId="0" fontId="16" fillId="3" borderId="4" xfId="0" applyFont="1" applyFill="1" applyBorder="1" applyAlignment="1">
      <alignment horizontal="left" vertical="center"/>
    </xf>
    <xf numFmtId="0" fontId="15" fillId="0" borderId="0" xfId="0" applyFont="1" applyAlignment="1">
      <alignment horizontal="left" vertical="center"/>
    </xf>
    <xf numFmtId="43" fontId="26" fillId="4" borderId="1" xfId="6" applyFont="1" applyFill="1" applyBorder="1" applyAlignment="1">
      <alignment horizontal="left" vertical="top" wrapText="1"/>
    </xf>
    <xf numFmtId="0" fontId="30" fillId="0" borderId="0" xfId="0" applyFont="1"/>
    <xf numFmtId="0" fontId="30" fillId="0" borderId="0" xfId="0" applyFont="1" applyAlignment="1">
      <alignment wrapText="1"/>
    </xf>
    <xf numFmtId="0" fontId="29" fillId="13" borderId="8" xfId="7" applyNumberFormat="1" applyFont="1" applyFill="1" applyBorder="1" applyAlignment="1" applyProtection="1">
      <alignment horizontal="center" vertical="center"/>
      <protection locked="0"/>
    </xf>
    <xf numFmtId="0" fontId="15" fillId="2" borderId="1" xfId="0" applyFont="1" applyFill="1" applyBorder="1" applyAlignment="1" applyProtection="1">
      <alignment horizontal="left" vertical="top" wrapText="1"/>
      <protection locked="0"/>
    </xf>
    <xf numFmtId="0" fontId="15" fillId="2" borderId="1" xfId="0" applyFont="1" applyFill="1" applyBorder="1" applyAlignment="1" applyProtection="1">
      <alignment horizontal="center" vertical="center" wrapText="1"/>
      <protection locked="0"/>
    </xf>
    <xf numFmtId="0" fontId="24" fillId="2" borderId="1" xfId="0" applyFont="1" applyFill="1" applyBorder="1" applyAlignment="1" applyProtection="1">
      <alignment horizontal="left" vertical="top" wrapText="1"/>
      <protection locked="0"/>
    </xf>
    <xf numFmtId="0" fontId="24"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top" wrapText="1"/>
      <protection locked="0"/>
    </xf>
    <xf numFmtId="0" fontId="15" fillId="0" borderId="0" xfId="0" applyNumberFormat="1" applyFont="1" applyProtection="1">
      <protection locked="0"/>
    </xf>
    <xf numFmtId="0" fontId="15" fillId="0" borderId="0" xfId="0" applyFont="1" applyProtection="1">
      <protection locked="0"/>
    </xf>
    <xf numFmtId="166" fontId="26" fillId="4" borderId="1" xfId="0" applyNumberFormat="1" applyFont="1" applyFill="1" applyBorder="1" applyAlignment="1" applyProtection="1">
      <alignment horizontal="left" vertical="center" wrapText="1"/>
      <protection locked="0"/>
    </xf>
    <xf numFmtId="166" fontId="16" fillId="3" borderId="5" xfId="0" applyNumberFormat="1" applyFont="1" applyFill="1" applyBorder="1" applyAlignment="1" applyProtection="1">
      <alignment horizontal="center" vertical="center" wrapText="1"/>
      <protection locked="0"/>
    </xf>
    <xf numFmtId="166" fontId="17" fillId="14" borderId="1" xfId="5" applyNumberFormat="1" applyFont="1" applyFill="1" applyBorder="1" applyAlignment="1" applyProtection="1">
      <alignment horizontal="center" vertical="center" wrapText="1"/>
      <protection locked="0"/>
    </xf>
    <xf numFmtId="166" fontId="20" fillId="3" borderId="5" xfId="0" applyNumberFormat="1" applyFont="1" applyFill="1" applyBorder="1" applyAlignment="1" applyProtection="1">
      <alignment horizontal="center" vertical="center" wrapText="1"/>
      <protection locked="0"/>
    </xf>
    <xf numFmtId="166" fontId="17" fillId="2" borderId="0" xfId="5" applyNumberFormat="1" applyFont="1" applyFill="1" applyBorder="1" applyAlignment="1" applyProtection="1">
      <alignment horizontal="center" vertical="center" wrapText="1"/>
      <protection locked="0"/>
    </xf>
    <xf numFmtId="166" fontId="15" fillId="0" borderId="0" xfId="0" applyNumberFormat="1" applyFont="1" applyProtection="1">
      <protection locked="0"/>
    </xf>
    <xf numFmtId="0" fontId="26" fillId="4" borderId="1" xfId="0" applyFont="1" applyFill="1" applyBorder="1" applyAlignment="1" applyProtection="1">
      <alignment horizontal="left" vertical="center" wrapText="1"/>
      <protection locked="0"/>
    </xf>
    <xf numFmtId="0" fontId="16" fillId="3" borderId="5"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15" fillId="2" borderId="1" xfId="0" applyFont="1" applyFill="1" applyBorder="1" applyProtection="1">
      <protection locked="0"/>
    </xf>
    <xf numFmtId="0" fontId="15" fillId="2" borderId="1" xfId="0" applyFont="1" applyFill="1" applyBorder="1" applyAlignment="1" applyProtection="1">
      <alignment horizontal="center" vertical="center"/>
      <protection locked="0"/>
    </xf>
    <xf numFmtId="0" fontId="21" fillId="2" borderId="1" xfId="8" applyFont="1" applyFill="1" applyBorder="1" applyAlignment="1" applyProtection="1">
      <alignment wrapText="1"/>
      <protection locked="0"/>
    </xf>
    <xf numFmtId="0" fontId="24" fillId="2" borderId="1" xfId="0" applyFont="1" applyFill="1" applyBorder="1" applyProtection="1">
      <protection locked="0"/>
    </xf>
    <xf numFmtId="0" fontId="15" fillId="2" borderId="0" xfId="0" applyFont="1" applyFill="1" applyBorder="1" applyProtection="1">
      <protection locked="0"/>
    </xf>
    <xf numFmtId="0" fontId="15" fillId="2" borderId="0" xfId="0" applyFont="1" applyFill="1" applyBorder="1" applyAlignment="1" applyProtection="1">
      <alignment horizontal="center" vertical="center"/>
      <protection locked="0"/>
    </xf>
    <xf numFmtId="0" fontId="24" fillId="2" borderId="0" xfId="0" applyFont="1" applyFill="1" applyBorder="1" applyProtection="1">
      <protection locked="0"/>
    </xf>
    <xf numFmtId="0" fontId="24" fillId="2" borderId="0" xfId="0" applyFont="1" applyFill="1" applyBorder="1" applyAlignment="1" applyProtection="1">
      <alignment horizontal="center" vertical="center"/>
      <protection locked="0"/>
    </xf>
    <xf numFmtId="0" fontId="15" fillId="2" borderId="0" xfId="0" applyFont="1" applyFill="1" applyAlignment="1" applyProtection="1">
      <alignment horizontal="left" vertical="center" wrapText="1"/>
      <protection locked="0"/>
    </xf>
    <xf numFmtId="0" fontId="9" fillId="3" borderId="0" xfId="0" quotePrefix="1" applyFont="1" applyFill="1" applyAlignment="1">
      <alignment horizontal="center" vertical="center" wrapText="1"/>
    </xf>
  </cellXfs>
  <cellStyles count="9">
    <cellStyle name="Comma" xfId="6" builtinId="3"/>
    <cellStyle name="Currency" xfId="5" builtinId="4"/>
    <cellStyle name="Currency 2" xfId="1" xr:uid="{00000000-0005-0000-0000-000001000000}"/>
    <cellStyle name="Heading 2" xfId="7" builtinId="17"/>
    <cellStyle name="Hyperlink" xfId="8" builtinId="8"/>
    <cellStyle name="Normal" xfId="0" builtinId="0"/>
    <cellStyle name="Normal 2" xfId="2" xr:uid="{00000000-0005-0000-0000-000003000000}"/>
    <cellStyle name="Normal 3" xfId="3" xr:uid="{00000000-0005-0000-0000-000004000000}"/>
    <cellStyle name="Percent 2" xfId="4" xr:uid="{00000000-0005-0000-0000-000005000000}"/>
  </cellStyles>
  <dxfs count="11">
    <dxf>
      <font>
        <b val="0"/>
        <i val="0"/>
        <strike val="0"/>
        <condense val="0"/>
        <extend val="0"/>
        <outline val="0"/>
        <shadow val="0"/>
        <u val="none"/>
        <vertAlign val="baseline"/>
        <sz val="11"/>
        <color theme="1"/>
        <name val="Century Gothic"/>
        <family val="2"/>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entury Gothic"/>
        <family val="2"/>
        <scheme val="none"/>
      </font>
      <fill>
        <patternFill patternType="solid">
          <fgColor indexed="64"/>
          <bgColor theme="9"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entury Gothic"/>
        <family val="2"/>
        <scheme val="none"/>
      </font>
      <fill>
        <patternFill patternType="solid">
          <fgColor indexed="64"/>
          <bgColor theme="9"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entury Gothic"/>
        <family val="2"/>
        <scheme val="none"/>
      </font>
      <fill>
        <patternFill patternType="solid">
          <fgColor indexed="64"/>
          <bgColor theme="9"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entury Gothic"/>
        <family val="2"/>
        <scheme val="none"/>
      </font>
      <numFmt numFmtId="19" formatCode="d/mm/yyyy"/>
      <fill>
        <patternFill patternType="solid">
          <fgColor indexed="64"/>
          <bgColor theme="9"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entury Gothic"/>
        <family val="2"/>
        <scheme val="none"/>
      </font>
      <fill>
        <patternFill patternType="solid">
          <fgColor indexed="64"/>
          <bgColor theme="9"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entury Gothic"/>
        <family val="2"/>
        <scheme val="none"/>
      </font>
      <fill>
        <patternFill patternType="solid">
          <fgColor indexed="64"/>
          <bgColor theme="9"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entury Gothic"/>
        <family val="2"/>
        <scheme val="none"/>
      </font>
    </dxf>
    <dxf>
      <border outline="0">
        <right style="medium">
          <color indexed="64"/>
        </right>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9" tint="0.79998168889431442"/>
        </patternFill>
      </fill>
      <alignment horizontal="left" vertical="top" textRotation="0" wrapText="1" indent="0" justifyLastLine="0" shrinkToFit="0" readingOrder="0"/>
    </dxf>
    <dxf>
      <font>
        <b/>
        <i val="0"/>
        <strike val="0"/>
        <condense val="0"/>
        <extend val="0"/>
        <outline val="0"/>
        <shadow val="0"/>
        <u val="none"/>
        <vertAlign val="baseline"/>
        <sz val="13"/>
        <color theme="0"/>
        <name val="Century Gothic"/>
        <family val="2"/>
        <scheme val="none"/>
      </font>
      <numFmt numFmtId="0" formatCode="General"/>
      <fill>
        <patternFill patternType="solid">
          <fgColor theme="4"/>
          <bgColor theme="4"/>
        </patternFill>
      </fill>
      <alignment horizontal="center" vertical="center" textRotation="0" wrapText="0" indent="0" justifyLastLine="0" shrinkToFit="0" readingOrder="0"/>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95249</xdr:colOff>
      <xdr:row>0</xdr:row>
      <xdr:rowOff>114300</xdr:rowOff>
    </xdr:from>
    <xdr:to>
      <xdr:col>1</xdr:col>
      <xdr:colOff>9231939</xdr:colOff>
      <xdr:row>6</xdr:row>
      <xdr:rowOff>101600</xdr:rowOff>
    </xdr:to>
    <xdr:pic>
      <xdr:nvPicPr>
        <xdr:cNvPr id="3" name="Picture 2">
          <a:extLst>
            <a:ext uri="{FF2B5EF4-FFF2-40B4-BE49-F238E27FC236}">
              <a16:creationId xmlns:a16="http://schemas.microsoft.com/office/drawing/2014/main" id="{DB68B664-54CC-4206-902F-A1C22124DF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14300"/>
          <a:ext cx="9136690" cy="1016000"/>
        </a:xfrm>
        <a:prstGeom prst="rect">
          <a:avLst/>
        </a:prstGeom>
      </xdr:spPr>
    </xdr:pic>
    <xdr:clientData/>
  </xdr:twoCellAnchor>
  <xdr:twoCellAnchor editAs="oneCell">
    <xdr:from>
      <xdr:col>1</xdr:col>
      <xdr:colOff>8466</xdr:colOff>
      <xdr:row>37</xdr:row>
      <xdr:rowOff>124883</xdr:rowOff>
    </xdr:from>
    <xdr:to>
      <xdr:col>1</xdr:col>
      <xdr:colOff>9167120</xdr:colOff>
      <xdr:row>39</xdr:row>
      <xdr:rowOff>162984</xdr:rowOff>
    </xdr:to>
    <xdr:pic>
      <xdr:nvPicPr>
        <xdr:cNvPr id="5" name="Picture 4">
          <a:extLst>
            <a:ext uri="{FF2B5EF4-FFF2-40B4-BE49-F238E27FC236}">
              <a16:creationId xmlns:a16="http://schemas.microsoft.com/office/drawing/2014/main" id="{44DD0A37-82A0-4F60-B7FE-284FF146B93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8883" y="6972300"/>
          <a:ext cx="9158654" cy="3767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400050</xdr:colOff>
      <xdr:row>1</xdr:row>
      <xdr:rowOff>69850</xdr:rowOff>
    </xdr:from>
    <xdr:to>
      <xdr:col>6</xdr:col>
      <xdr:colOff>323850</xdr:colOff>
      <xdr:row>3</xdr:row>
      <xdr:rowOff>31750</xdr:rowOff>
    </xdr:to>
    <xdr:sp macro="" textlink="">
      <xdr:nvSpPr>
        <xdr:cNvPr id="11266" name="ComboBox1" hidden="1">
          <a:extLst>
            <a:ext uri="{63B3BB69-23CF-44E3-9099-C40C66FF867C}">
              <a14:compatExt xmlns:a14="http://schemas.microsoft.com/office/drawing/2010/main"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AD8DFA-8F8D-4280-AF59-31FE30309EDB}" name="Table1" displayName="Table1" ref="A1:H107" totalsRowShown="0" headerRowDxfId="10" dataDxfId="9" tableBorderDxfId="8" headerRowCellStyle="Heading 2">
  <autoFilter ref="A1:H107" xr:uid="{4CB7C89B-8567-44DD-B79B-69FF840A57D3}"/>
  <sortState xmlns:xlrd2="http://schemas.microsoft.com/office/spreadsheetml/2017/richdata2" ref="A2:H107">
    <sortCondition ref="D1:D107"/>
  </sortState>
  <tableColumns count="8">
    <tableColumn id="1" xr3:uid="{9F63C66E-B713-4120-BF7E-1F0C030C81EF}" name="Column1" dataDxfId="7"/>
    <tableColumn id="2" xr3:uid="{4B06C9EE-4EBD-4867-8F7D-3431CFEE793D}" name="Task" dataDxfId="6">
      <calculatedColumnFormula>_xlfn.IFNA(IF(VLOOKUP($A2,'New Launch Menu'!$A$3:$K$111,2,FALSE)=0,"",(VLOOKUP($A2,'New Launch Menu'!$A$3:$K$111,2,FALSE))),"")</calculatedColumnFormula>
    </tableColumn>
    <tableColumn id="3" xr3:uid="{0AD3D4E9-2619-4B14-B95C-1E89BBA83CF8}" name="Comments" dataDxfId="5">
      <calculatedColumnFormula>_xlfn.IFNA(IF(VLOOKUP($A2,'New Launch Menu'!$A$3:$K$111,3,FALSE)=0,"",(VLOOKUP($A2,'New Launch Menu'!$A$3:$K$111,3,FALSE))),"")</calculatedColumnFormula>
    </tableColumn>
    <tableColumn id="4" xr3:uid="{C3FCB858-DD99-4182-AC64-0F1792600FDA}" name="Target Start date for task" dataDxfId="4">
      <calculatedColumnFormula>_xlfn.IFNA(IF(VLOOKUP($A2,'New Launch Menu'!$A$3:$K$111,7,FALSE)=0,"",(VLOOKUP($A2,'New Launch Menu'!$A$3:$K$111,7,FALSE))),"")</calculatedColumnFormula>
    </tableColumn>
    <tableColumn id="5" xr3:uid="{E302C00C-819E-4504-B91F-01A956B39772}" name="Owner of Task " dataDxfId="3">
      <calculatedColumnFormula>_xlfn.IFNA(IF(VLOOKUP($A2,'New Launch Menu'!$A$3:$K$111,8,FALSE)=0,"",(VLOOKUP($A2,'New Launch Menu'!$A$3:$K$111,8,FALSE))),"")</calculatedColumnFormula>
    </tableColumn>
    <tableColumn id="6" xr3:uid="{8F8F9C37-79D4-45B6-B314-34E2DF3A1DE1}" name="Links to Assist" dataDxfId="2">
      <calculatedColumnFormula>_xlfn.IFNA(IF(VLOOKUP($A2,'New Launch Menu'!$A$3:$K$111,9,FALSE)=0,"",(VLOOKUP($A2,'New Launch Menu'!$A$3:$K$111,9,FALSE))),"")</calculatedColumnFormula>
    </tableColumn>
    <tableColumn id="7" xr3:uid="{21ACB0AF-E29A-4346-98C9-E1B48FF48C29}" name="Progress Comments" dataDxfId="1">
      <calculatedColumnFormula>_xlfn.IFNA(IF(VLOOKUP($A2,'New Launch Menu'!$A$3:$K$111,10,FALSE)=0,"",(VLOOKUP($A2,'New Launch Menu'!$A$3:$K$111,10,FALSE))),"")</calculatedColumnFormula>
    </tableColumn>
    <tableColumn id="8" xr3:uid="{4FC07DD9-9092-433A-9EFD-4447E725704D}" name="Comple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nablehr.com.au/ara/" TargetMode="External"/><Relationship Id="rId2" Type="http://schemas.openxmlformats.org/officeDocument/2006/relationships/hyperlink" Target="https://optom.provision.com.au/wp-content/uploads/sites/3/2020/08/Practice-Budget-Template-GF-April-2020-1.xls" TargetMode="External"/><Relationship Id="rId1" Type="http://schemas.openxmlformats.org/officeDocument/2006/relationships/hyperlink" Target="https://prolearnmax.provision.com.au/admin/login-next.php"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755B6-68E7-4978-9B10-9D640C920739}">
  <sheetPr codeName="Sheet12"/>
  <dimension ref="B9:B20"/>
  <sheetViews>
    <sheetView tabSelected="1" zoomScaleNormal="100" workbookViewId="0">
      <selection activeCell="E11" sqref="E11"/>
    </sheetView>
  </sheetViews>
  <sheetFormatPr defaultRowHeight="13.5" x14ac:dyDescent="0.25"/>
  <cols>
    <col min="1" max="1" width="5.26953125" style="37" customWidth="1"/>
    <col min="2" max="2" width="133.1796875" style="37" customWidth="1"/>
    <col min="3" max="3" width="5.54296875" style="37" customWidth="1"/>
    <col min="4" max="16384" width="8.7265625" style="37"/>
  </cols>
  <sheetData>
    <row r="9" spans="2:2" s="54" customFormat="1" ht="14" x14ac:dyDescent="0.3">
      <c r="B9" s="54" t="s">
        <v>274</v>
      </c>
    </row>
    <row r="11" spans="2:2" ht="54" x14ac:dyDescent="0.25">
      <c r="B11" s="88" t="s">
        <v>281</v>
      </c>
    </row>
    <row r="13" spans="2:2" ht="14" x14ac:dyDescent="0.3">
      <c r="B13" s="60" t="s">
        <v>272</v>
      </c>
    </row>
    <row r="14" spans="2:2" ht="14" x14ac:dyDescent="0.3">
      <c r="B14" s="37" t="s">
        <v>276</v>
      </c>
    </row>
    <row r="15" spans="2:2" x14ac:dyDescent="0.25">
      <c r="B15" s="37" t="s">
        <v>277</v>
      </c>
    </row>
    <row r="16" spans="2:2" x14ac:dyDescent="0.25">
      <c r="B16" s="87" t="s">
        <v>282</v>
      </c>
    </row>
    <row r="17" spans="2:2" ht="14" x14ac:dyDescent="0.3">
      <c r="B17" s="37" t="s">
        <v>278</v>
      </c>
    </row>
    <row r="18" spans="2:2" ht="14" x14ac:dyDescent="0.3">
      <c r="B18" s="37" t="s">
        <v>273</v>
      </c>
    </row>
    <row r="19" spans="2:2" x14ac:dyDescent="0.25">
      <c r="B19" s="37" t="s">
        <v>279</v>
      </c>
    </row>
    <row r="20" spans="2:2" ht="14" x14ac:dyDescent="0.3">
      <c r="B20" s="87" t="s">
        <v>280</v>
      </c>
    </row>
  </sheetData>
  <sheetProtection algorithmName="SHA-512" hashValue="XSlokp8iPTMN2Iq1BE0SeiRofxWDnzYO60u0L2nbSU7s3RDUTjiSzY+H6Mf+HKm4SOZ1Vgl5eUF712z/UgQOBw==" saltValue="x4WeqLpcV/0vRhhtbbwqsw==" spinCount="100000" sheet="1" objects="1" scenarios="1"/>
  <pageMargins left="0.70866141732283472" right="0.70866141732283472" top="0.74803149606299213" bottom="0.74803149606299213" header="0.31496062992125984" footer="0.31496062992125984"/>
  <pageSetup scale="84" orientation="landscape"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05314-9245-4C5A-AF14-DBE6166E1BEC}">
  <sheetPr codeName="Sheet7">
    <tabColor theme="6" tint="0.79998168889431442"/>
  </sheetPr>
  <dimension ref="A1:J9"/>
  <sheetViews>
    <sheetView workbookViewId="0"/>
  </sheetViews>
  <sheetFormatPr defaultRowHeight="14.5" x14ac:dyDescent="0.35"/>
  <cols>
    <col min="2" max="2" width="24.453125" customWidth="1"/>
    <col min="3" max="3" width="25.54296875" customWidth="1"/>
    <col min="5" max="5" width="12.453125" customWidth="1"/>
    <col min="6" max="6" width="13.26953125" customWidth="1"/>
    <col min="7" max="7" width="18.81640625" customWidth="1"/>
    <col min="9" max="10" width="15.453125" customWidth="1"/>
  </cols>
  <sheetData>
    <row r="1" spans="1:10" ht="23" x14ac:dyDescent="0.35">
      <c r="B1" s="115" t="s">
        <v>193</v>
      </c>
      <c r="C1" s="115"/>
      <c r="D1" s="115"/>
      <c r="E1" s="115"/>
      <c r="F1" s="115"/>
      <c r="G1" s="115"/>
      <c r="H1" s="36"/>
      <c r="I1" s="36"/>
      <c r="J1" s="36"/>
    </row>
    <row r="2" spans="1:10" ht="88" customHeight="1" x14ac:dyDescent="0.35">
      <c r="B2" s="12" t="s">
        <v>194</v>
      </c>
      <c r="C2" s="7"/>
      <c r="D2" s="7"/>
      <c r="E2" s="7"/>
      <c r="F2" s="7"/>
      <c r="G2" s="11"/>
      <c r="H2" s="36"/>
      <c r="I2" s="36"/>
      <c r="J2" s="36"/>
    </row>
    <row r="3" spans="1:10" ht="57.5" x14ac:dyDescent="0.35">
      <c r="B3" s="5" t="s">
        <v>0</v>
      </c>
      <c r="C3" s="8" t="s">
        <v>1</v>
      </c>
      <c r="D3" s="13" t="s">
        <v>2</v>
      </c>
      <c r="E3" s="10" t="s">
        <v>3</v>
      </c>
      <c r="F3" s="6" t="s">
        <v>4</v>
      </c>
      <c r="G3" s="6" t="s">
        <v>5</v>
      </c>
      <c r="H3" s="6" t="s">
        <v>6</v>
      </c>
      <c r="I3" s="6" t="s">
        <v>8</v>
      </c>
      <c r="J3" s="6" t="s">
        <v>9</v>
      </c>
    </row>
    <row r="4" spans="1:10" ht="92" x14ac:dyDescent="0.35">
      <c r="A4">
        <v>60</v>
      </c>
      <c r="B4" s="14" t="s">
        <v>152</v>
      </c>
      <c r="C4" s="15" t="s">
        <v>153</v>
      </c>
      <c r="D4" s="20" t="s">
        <v>48</v>
      </c>
      <c r="E4" s="16">
        <v>12</v>
      </c>
      <c r="F4" s="27">
        <v>44190</v>
      </c>
      <c r="G4" s="28">
        <f>IFERROR(IF(F4-7*E4&lt;=0,"",F4-7*E4),"")</f>
        <v>44106</v>
      </c>
      <c r="H4" s="24"/>
      <c r="I4" s="24"/>
      <c r="J4" s="24"/>
    </row>
    <row r="5" spans="1:10" x14ac:dyDescent="0.35">
      <c r="A5">
        <v>61</v>
      </c>
      <c r="B5" s="14" t="s">
        <v>221</v>
      </c>
      <c r="C5" s="15" t="s">
        <v>154</v>
      </c>
      <c r="D5" s="20" t="s">
        <v>48</v>
      </c>
      <c r="E5" s="16" t="s">
        <v>48</v>
      </c>
      <c r="F5" s="27">
        <v>44195</v>
      </c>
      <c r="G5" s="28" t="str">
        <f t="shared" ref="G5:G9" si="0">IFERROR(IF(F5-7*E5&lt;=0,"",F5-7*E5),"")</f>
        <v/>
      </c>
      <c r="H5" s="24"/>
      <c r="I5" s="24"/>
      <c r="J5" s="24"/>
    </row>
    <row r="6" spans="1:10" ht="34.5" x14ac:dyDescent="0.35">
      <c r="A6">
        <v>62</v>
      </c>
      <c r="B6" s="14" t="s">
        <v>155</v>
      </c>
      <c r="C6" s="15" t="s">
        <v>156</v>
      </c>
      <c r="D6" s="23" t="s">
        <v>48</v>
      </c>
      <c r="E6" s="19">
        <v>12</v>
      </c>
      <c r="F6" s="27">
        <v>44197</v>
      </c>
      <c r="G6" s="28">
        <f t="shared" si="0"/>
        <v>44113</v>
      </c>
      <c r="H6" s="24"/>
      <c r="I6" s="24"/>
      <c r="J6" s="24"/>
    </row>
    <row r="7" spans="1:10" ht="34.5" x14ac:dyDescent="0.35">
      <c r="A7">
        <v>63</v>
      </c>
      <c r="B7" s="17" t="s">
        <v>222</v>
      </c>
      <c r="C7" s="15" t="s">
        <v>223</v>
      </c>
      <c r="D7" s="20" t="s">
        <v>48</v>
      </c>
      <c r="E7" s="16">
        <v>12</v>
      </c>
      <c r="F7" s="27">
        <v>44199</v>
      </c>
      <c r="G7" s="28">
        <f t="shared" si="0"/>
        <v>44115</v>
      </c>
      <c r="H7" s="24"/>
      <c r="I7" s="24"/>
      <c r="J7" s="24"/>
    </row>
    <row r="8" spans="1:10" x14ac:dyDescent="0.35">
      <c r="A8">
        <v>64</v>
      </c>
      <c r="B8" s="14" t="s">
        <v>224</v>
      </c>
      <c r="C8" s="15" t="s">
        <v>225</v>
      </c>
      <c r="D8" s="20" t="s">
        <v>48</v>
      </c>
      <c r="E8" s="16">
        <v>4</v>
      </c>
      <c r="F8" s="27">
        <v>44201</v>
      </c>
      <c r="G8" s="28">
        <f t="shared" si="0"/>
        <v>44173</v>
      </c>
      <c r="H8" s="24"/>
      <c r="I8" s="24"/>
      <c r="J8" s="24"/>
    </row>
    <row r="9" spans="1:10" ht="57.5" x14ac:dyDescent="0.35">
      <c r="A9">
        <v>65</v>
      </c>
      <c r="B9" s="14" t="s">
        <v>226</v>
      </c>
      <c r="C9" s="15" t="s">
        <v>227</v>
      </c>
      <c r="D9" s="20" t="s">
        <v>48</v>
      </c>
      <c r="E9" s="16">
        <v>4</v>
      </c>
      <c r="F9" s="27">
        <v>44203</v>
      </c>
      <c r="G9" s="28">
        <f t="shared" si="0"/>
        <v>44175</v>
      </c>
      <c r="H9" s="24"/>
      <c r="I9" s="24"/>
      <c r="J9" s="24"/>
    </row>
  </sheetData>
  <mergeCells count="1">
    <mergeCell ref="B1:G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631E6-F862-4BD7-8E47-F5FA29457450}">
  <sheetPr codeName="Sheet8">
    <tabColor theme="7" tint="0.79998168889431442"/>
  </sheetPr>
  <dimension ref="A1:J11"/>
  <sheetViews>
    <sheetView workbookViewId="0"/>
  </sheetViews>
  <sheetFormatPr defaultRowHeight="14.5" x14ac:dyDescent="0.35"/>
  <cols>
    <col min="2" max="2" width="24.453125" customWidth="1"/>
    <col min="3" max="3" width="25.54296875" customWidth="1"/>
    <col min="5" max="5" width="12.453125" customWidth="1"/>
    <col min="6" max="6" width="13.26953125" customWidth="1"/>
    <col min="7" max="7" width="18.81640625" customWidth="1"/>
    <col min="9" max="10" width="15.453125" customWidth="1"/>
  </cols>
  <sheetData>
    <row r="1" spans="1:10" ht="23" x14ac:dyDescent="0.35">
      <c r="B1" s="115" t="s">
        <v>193</v>
      </c>
      <c r="C1" s="115"/>
      <c r="D1" s="115"/>
      <c r="E1" s="115"/>
      <c r="F1" s="115"/>
      <c r="G1" s="115"/>
      <c r="H1" s="36"/>
      <c r="I1" s="36"/>
      <c r="J1" s="36"/>
    </row>
    <row r="2" spans="1:10" ht="88" customHeight="1" x14ac:dyDescent="0.35">
      <c r="B2" s="12" t="s">
        <v>194</v>
      </c>
      <c r="C2" s="7"/>
      <c r="D2" s="7"/>
      <c r="E2" s="7"/>
      <c r="F2" s="7"/>
      <c r="G2" s="11"/>
      <c r="H2" s="36"/>
      <c r="I2" s="36"/>
      <c r="J2" s="36"/>
    </row>
    <row r="3" spans="1:10" ht="57.5" x14ac:dyDescent="0.35">
      <c r="B3" s="5" t="s">
        <v>0</v>
      </c>
      <c r="C3" s="8" t="s">
        <v>1</v>
      </c>
      <c r="D3" s="13" t="s">
        <v>2</v>
      </c>
      <c r="E3" s="10" t="s">
        <v>3</v>
      </c>
      <c r="F3" s="6" t="s">
        <v>4</v>
      </c>
      <c r="G3" s="6" t="s">
        <v>5</v>
      </c>
      <c r="H3" s="6" t="s">
        <v>6</v>
      </c>
      <c r="I3" s="6" t="s">
        <v>8</v>
      </c>
      <c r="J3" s="6" t="s">
        <v>9</v>
      </c>
    </row>
    <row r="4" spans="1:10" ht="34.5" x14ac:dyDescent="0.35">
      <c r="A4">
        <v>67</v>
      </c>
      <c r="B4" s="14" t="s">
        <v>228</v>
      </c>
      <c r="C4" s="15" t="s">
        <v>36</v>
      </c>
      <c r="D4" s="20"/>
      <c r="E4" s="16">
        <v>24</v>
      </c>
      <c r="F4" s="27">
        <v>44191</v>
      </c>
      <c r="G4" s="28">
        <f t="shared" ref="G4:G11" si="0">IFERROR(IF(F4-7*E4&lt;=0,"",F4-7*E4),"")</f>
        <v>44023</v>
      </c>
      <c r="H4" s="24"/>
      <c r="I4" s="24"/>
      <c r="J4" s="24"/>
    </row>
    <row r="5" spans="1:10" ht="46" x14ac:dyDescent="0.35">
      <c r="A5">
        <v>68</v>
      </c>
      <c r="B5" s="14" t="s">
        <v>37</v>
      </c>
      <c r="C5" s="15"/>
      <c r="D5" s="21"/>
      <c r="E5" s="16">
        <v>24</v>
      </c>
      <c r="F5" s="27">
        <v>44192</v>
      </c>
      <c r="G5" s="28">
        <f t="shared" si="0"/>
        <v>44024</v>
      </c>
      <c r="H5" s="24"/>
      <c r="I5" s="24"/>
      <c r="J5" s="24"/>
    </row>
    <row r="6" spans="1:10" ht="34.5" x14ac:dyDescent="0.35">
      <c r="A6">
        <v>69</v>
      </c>
      <c r="B6" s="14" t="s">
        <v>38</v>
      </c>
      <c r="C6" s="15"/>
      <c r="D6" s="22"/>
      <c r="E6" s="16">
        <v>20</v>
      </c>
      <c r="F6" s="27">
        <v>44193</v>
      </c>
      <c r="G6" s="28">
        <f t="shared" si="0"/>
        <v>44053</v>
      </c>
      <c r="H6" s="24"/>
      <c r="I6" s="24"/>
      <c r="J6" s="24"/>
    </row>
    <row r="7" spans="1:10" ht="34.5" x14ac:dyDescent="0.35">
      <c r="A7">
        <v>70</v>
      </c>
      <c r="B7" s="14" t="s">
        <v>39</v>
      </c>
      <c r="C7" s="15"/>
      <c r="D7" s="23"/>
      <c r="E7" s="16">
        <v>20</v>
      </c>
      <c r="F7" s="27">
        <v>44194</v>
      </c>
      <c r="G7" s="28">
        <f t="shared" si="0"/>
        <v>44054</v>
      </c>
      <c r="H7" s="24"/>
      <c r="I7" s="24"/>
      <c r="J7" s="24"/>
    </row>
    <row r="8" spans="1:10" ht="46" x14ac:dyDescent="0.35">
      <c r="A8">
        <v>71</v>
      </c>
      <c r="B8" s="14" t="s">
        <v>229</v>
      </c>
      <c r="C8" s="15"/>
      <c r="D8" s="20"/>
      <c r="E8" s="16">
        <v>24</v>
      </c>
      <c r="F8" s="27">
        <v>44195</v>
      </c>
      <c r="G8" s="28">
        <f t="shared" si="0"/>
        <v>44027</v>
      </c>
      <c r="H8" s="24"/>
      <c r="I8" s="24"/>
      <c r="J8" s="24"/>
    </row>
    <row r="9" spans="1:10" ht="34.5" x14ac:dyDescent="0.35">
      <c r="A9">
        <v>72</v>
      </c>
      <c r="B9" s="14" t="s">
        <v>230</v>
      </c>
      <c r="C9" s="15"/>
      <c r="D9" s="20"/>
      <c r="E9" s="16">
        <v>24</v>
      </c>
      <c r="F9" s="27">
        <v>44196</v>
      </c>
      <c r="G9" s="28">
        <f t="shared" si="0"/>
        <v>44028</v>
      </c>
      <c r="H9" s="24"/>
      <c r="I9" s="24"/>
      <c r="J9" s="24"/>
    </row>
    <row r="10" spans="1:10" ht="23" x14ac:dyDescent="0.35">
      <c r="A10">
        <v>73</v>
      </c>
      <c r="B10" s="14" t="s">
        <v>44</v>
      </c>
      <c r="C10" s="15"/>
      <c r="D10" s="23"/>
      <c r="E10" s="19">
        <v>12</v>
      </c>
      <c r="F10" s="27">
        <v>44197</v>
      </c>
      <c r="G10" s="28">
        <f t="shared" si="0"/>
        <v>44113</v>
      </c>
      <c r="H10" s="24"/>
      <c r="I10" s="24"/>
      <c r="J10" s="24"/>
    </row>
    <row r="11" spans="1:10" ht="34.5" x14ac:dyDescent="0.35">
      <c r="A11">
        <v>74</v>
      </c>
      <c r="B11" s="14" t="s">
        <v>45</v>
      </c>
      <c r="C11" s="15"/>
      <c r="D11" s="20"/>
      <c r="E11" s="16">
        <v>4</v>
      </c>
      <c r="F11" s="27">
        <v>44198</v>
      </c>
      <c r="G11" s="28">
        <f t="shared" si="0"/>
        <v>44170</v>
      </c>
      <c r="H11" s="24"/>
      <c r="I11" s="24"/>
      <c r="J11" s="24"/>
    </row>
  </sheetData>
  <mergeCells count="1">
    <mergeCell ref="B1:G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93D3E-9DF5-4528-9014-9E59CDB2E277}">
  <sheetPr codeName="Sheet9">
    <tabColor theme="8" tint="0.79998168889431442"/>
  </sheetPr>
  <dimension ref="A1:J17"/>
  <sheetViews>
    <sheetView workbookViewId="0"/>
  </sheetViews>
  <sheetFormatPr defaultRowHeight="14.5" x14ac:dyDescent="0.35"/>
  <cols>
    <col min="2" max="2" width="24.453125" customWidth="1"/>
    <col min="3" max="3" width="25.54296875" customWidth="1"/>
    <col min="5" max="5" width="12.453125" customWidth="1"/>
    <col min="6" max="6" width="13.26953125" customWidth="1"/>
    <col min="7" max="7" width="18.81640625" customWidth="1"/>
    <col min="9" max="10" width="15.453125" customWidth="1"/>
  </cols>
  <sheetData>
    <row r="1" spans="1:10" ht="23" x14ac:dyDescent="0.35">
      <c r="B1" s="115" t="s">
        <v>193</v>
      </c>
      <c r="C1" s="115"/>
      <c r="D1" s="115"/>
      <c r="E1" s="115"/>
      <c r="F1" s="115"/>
      <c r="G1" s="115"/>
      <c r="H1" s="36"/>
      <c r="I1" s="36"/>
      <c r="J1" s="36"/>
    </row>
    <row r="2" spans="1:10" ht="88" customHeight="1" x14ac:dyDescent="0.35">
      <c r="B2" s="12" t="s">
        <v>194</v>
      </c>
      <c r="C2" s="7"/>
      <c r="D2" s="7"/>
      <c r="E2" s="7"/>
      <c r="F2" s="7"/>
      <c r="G2" s="11"/>
      <c r="H2" s="36"/>
      <c r="I2" s="36"/>
      <c r="J2" s="36"/>
    </row>
    <row r="3" spans="1:10" ht="57.5" x14ac:dyDescent="0.35">
      <c r="B3" s="5" t="s">
        <v>0</v>
      </c>
      <c r="C3" s="8" t="s">
        <v>1</v>
      </c>
      <c r="D3" s="13" t="s">
        <v>2</v>
      </c>
      <c r="E3" s="10" t="s">
        <v>3</v>
      </c>
      <c r="F3" s="6" t="s">
        <v>4</v>
      </c>
      <c r="G3" s="6" t="s">
        <v>5</v>
      </c>
      <c r="H3" s="6" t="s">
        <v>6</v>
      </c>
      <c r="I3" s="6" t="s">
        <v>8</v>
      </c>
      <c r="J3" s="6" t="s">
        <v>9</v>
      </c>
    </row>
    <row r="4" spans="1:10" ht="23" x14ac:dyDescent="0.35">
      <c r="A4">
        <v>75</v>
      </c>
      <c r="B4" s="14" t="s">
        <v>11</v>
      </c>
      <c r="C4" s="15" t="s">
        <v>12</v>
      </c>
      <c r="D4" s="20"/>
      <c r="E4" s="16">
        <v>24</v>
      </c>
      <c r="F4" s="27">
        <v>44191</v>
      </c>
      <c r="G4" s="28">
        <f t="shared" ref="G4:G17" si="0">IFERROR(IF(F4-7*E4&lt;=0,"",F4-7*E4),"")</f>
        <v>44023</v>
      </c>
      <c r="H4" s="24"/>
      <c r="I4" s="24"/>
      <c r="J4" s="24"/>
    </row>
    <row r="5" spans="1:10" x14ac:dyDescent="0.35">
      <c r="A5">
        <v>75</v>
      </c>
      <c r="B5" s="14" t="s">
        <v>13</v>
      </c>
      <c r="C5" s="15"/>
      <c r="D5" s="21"/>
      <c r="E5" s="16">
        <v>20</v>
      </c>
      <c r="F5" s="27">
        <v>44192</v>
      </c>
      <c r="G5" s="28">
        <f t="shared" si="0"/>
        <v>44052</v>
      </c>
      <c r="H5" s="24"/>
      <c r="I5" s="24"/>
      <c r="J5" s="24"/>
    </row>
    <row r="6" spans="1:10" x14ac:dyDescent="0.35">
      <c r="A6">
        <v>75</v>
      </c>
      <c r="B6" s="14" t="s">
        <v>15</v>
      </c>
      <c r="C6" s="15"/>
      <c r="D6" s="22"/>
      <c r="E6" s="16">
        <v>20</v>
      </c>
      <c r="F6" s="27">
        <v>44193</v>
      </c>
      <c r="G6" s="28">
        <f t="shared" si="0"/>
        <v>44053</v>
      </c>
      <c r="H6" s="24"/>
      <c r="I6" s="24"/>
      <c r="J6" s="24"/>
    </row>
    <row r="7" spans="1:10" x14ac:dyDescent="0.35">
      <c r="A7">
        <v>75</v>
      </c>
      <c r="B7" s="14" t="s">
        <v>16</v>
      </c>
      <c r="C7" s="15"/>
      <c r="D7" s="23"/>
      <c r="E7" s="16">
        <v>20</v>
      </c>
      <c r="F7" s="27">
        <v>44194</v>
      </c>
      <c r="G7" s="28">
        <f t="shared" si="0"/>
        <v>44054</v>
      </c>
      <c r="H7" s="24"/>
      <c r="I7" s="24"/>
      <c r="J7" s="24"/>
    </row>
    <row r="8" spans="1:10" ht="23" x14ac:dyDescent="0.35">
      <c r="A8">
        <v>75</v>
      </c>
      <c r="B8" s="14" t="s">
        <v>17</v>
      </c>
      <c r="C8" s="15" t="s">
        <v>18</v>
      </c>
      <c r="D8" s="20"/>
      <c r="E8" s="16">
        <v>20</v>
      </c>
      <c r="F8" s="27">
        <v>44195</v>
      </c>
      <c r="G8" s="28">
        <f t="shared" si="0"/>
        <v>44055</v>
      </c>
      <c r="H8" s="24"/>
      <c r="I8" s="24"/>
      <c r="J8" s="24"/>
    </row>
    <row r="9" spans="1:10" x14ac:dyDescent="0.35">
      <c r="A9">
        <v>75</v>
      </c>
      <c r="B9" s="14" t="s">
        <v>19</v>
      </c>
      <c r="C9" s="15"/>
      <c r="D9" s="20"/>
      <c r="E9" s="16">
        <v>18</v>
      </c>
      <c r="F9" s="27">
        <v>44196</v>
      </c>
      <c r="G9" s="28">
        <f t="shared" si="0"/>
        <v>44070</v>
      </c>
      <c r="H9" s="24"/>
      <c r="I9" s="24"/>
      <c r="J9" s="24"/>
    </row>
    <row r="10" spans="1:10" x14ac:dyDescent="0.35">
      <c r="A10">
        <v>75</v>
      </c>
      <c r="B10" s="14" t="s">
        <v>21</v>
      </c>
      <c r="C10" s="15"/>
      <c r="D10" s="23"/>
      <c r="E10" s="19">
        <v>18</v>
      </c>
      <c r="F10" s="27">
        <v>44197</v>
      </c>
      <c r="G10" s="28">
        <f t="shared" si="0"/>
        <v>44071</v>
      </c>
      <c r="H10" s="24"/>
      <c r="I10" s="24"/>
      <c r="J10" s="24"/>
    </row>
    <row r="11" spans="1:10" ht="46" x14ac:dyDescent="0.35">
      <c r="A11">
        <v>75</v>
      </c>
      <c r="B11" s="14" t="s">
        <v>22</v>
      </c>
      <c r="C11" s="15" t="s">
        <v>23</v>
      </c>
      <c r="D11" s="20"/>
      <c r="E11" s="16">
        <v>18</v>
      </c>
      <c r="F11" s="27">
        <v>44198</v>
      </c>
      <c r="G11" s="28">
        <f t="shared" si="0"/>
        <v>44072</v>
      </c>
      <c r="H11" s="24"/>
      <c r="I11" s="24"/>
      <c r="J11" s="24"/>
    </row>
    <row r="12" spans="1:10" ht="69" x14ac:dyDescent="0.35">
      <c r="A12">
        <v>75</v>
      </c>
      <c r="B12" s="17" t="s">
        <v>231</v>
      </c>
      <c r="C12" s="15" t="s">
        <v>25</v>
      </c>
      <c r="D12" s="20"/>
      <c r="E12" s="16">
        <v>18</v>
      </c>
      <c r="F12" s="27">
        <v>44199</v>
      </c>
      <c r="G12" s="28">
        <f t="shared" si="0"/>
        <v>44073</v>
      </c>
      <c r="H12" s="24"/>
      <c r="I12" s="24"/>
      <c r="J12" s="24"/>
    </row>
    <row r="13" spans="1:10" ht="46" x14ac:dyDescent="0.35">
      <c r="A13">
        <v>75</v>
      </c>
      <c r="B13" s="14" t="s">
        <v>26</v>
      </c>
      <c r="C13" s="15"/>
      <c r="D13" s="20"/>
      <c r="E13" s="16">
        <v>18</v>
      </c>
      <c r="F13" s="27">
        <v>44200</v>
      </c>
      <c r="G13" s="28">
        <f t="shared" si="0"/>
        <v>44074</v>
      </c>
      <c r="H13" s="24"/>
      <c r="I13" s="24"/>
      <c r="J13" s="24"/>
    </row>
    <row r="14" spans="1:10" ht="23" x14ac:dyDescent="0.35">
      <c r="A14">
        <v>75</v>
      </c>
      <c r="B14" s="14" t="s">
        <v>28</v>
      </c>
      <c r="C14" s="15"/>
      <c r="D14" s="20"/>
      <c r="E14" s="16">
        <v>24</v>
      </c>
      <c r="F14" s="27">
        <v>44201</v>
      </c>
      <c r="G14" s="28">
        <f t="shared" si="0"/>
        <v>44033</v>
      </c>
      <c r="H14" s="24"/>
      <c r="I14" s="24"/>
      <c r="J14" s="24"/>
    </row>
    <row r="15" spans="1:10" ht="23" x14ac:dyDescent="0.35">
      <c r="A15">
        <v>75</v>
      </c>
      <c r="B15" s="14" t="s">
        <v>30</v>
      </c>
      <c r="C15" s="15"/>
      <c r="D15" s="20"/>
      <c r="E15" s="16">
        <v>18</v>
      </c>
      <c r="F15" s="27">
        <v>44202</v>
      </c>
      <c r="G15" s="28">
        <f t="shared" si="0"/>
        <v>44076</v>
      </c>
      <c r="H15" s="24"/>
      <c r="I15" s="24"/>
      <c r="J15" s="24"/>
    </row>
    <row r="16" spans="1:10" ht="23" x14ac:dyDescent="0.35">
      <c r="A16">
        <v>75</v>
      </c>
      <c r="B16" s="14" t="s">
        <v>32</v>
      </c>
      <c r="C16" s="15" t="s">
        <v>31</v>
      </c>
      <c r="D16" s="20"/>
      <c r="E16" s="16">
        <v>20</v>
      </c>
      <c r="F16" s="27">
        <v>44203</v>
      </c>
      <c r="G16" s="28">
        <f t="shared" si="0"/>
        <v>44063</v>
      </c>
      <c r="H16" s="24"/>
      <c r="I16" s="24"/>
      <c r="J16" s="24"/>
    </row>
    <row r="17" spans="1:10" ht="46" x14ac:dyDescent="0.35">
      <c r="A17">
        <v>75</v>
      </c>
      <c r="B17" s="14" t="s">
        <v>33</v>
      </c>
      <c r="C17" s="15"/>
      <c r="D17" s="20"/>
      <c r="E17" s="16">
        <v>12</v>
      </c>
      <c r="F17" s="27">
        <v>44204</v>
      </c>
      <c r="G17" s="28">
        <f t="shared" si="0"/>
        <v>44120</v>
      </c>
      <c r="H17" s="24"/>
      <c r="I17" s="24"/>
      <c r="J17" s="24"/>
    </row>
  </sheetData>
  <mergeCells count="1">
    <mergeCell ref="B1:G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14BF2-407D-4F24-A372-8EFCBDB281C8}">
  <sheetPr codeName="Sheet10"/>
  <dimension ref="A1:A7"/>
  <sheetViews>
    <sheetView workbookViewId="0">
      <selection sqref="A1:A7"/>
    </sheetView>
  </sheetViews>
  <sheetFormatPr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2ABC7-41BF-4FD0-AB6C-49931A198898}">
  <sheetPr codeName="Sheet1"/>
  <dimension ref="A1:K126"/>
  <sheetViews>
    <sheetView topLeftCell="B1" zoomScaleNormal="100" zoomScaleSheetLayoutView="65" workbookViewId="0">
      <selection activeCell="E11" sqref="E11"/>
    </sheetView>
  </sheetViews>
  <sheetFormatPr defaultColWidth="7.1796875" defaultRowHeight="13.5" x14ac:dyDescent="0.25"/>
  <cols>
    <col min="1" max="1" width="4.7265625" style="37" hidden="1" customWidth="1"/>
    <col min="2" max="2" width="33.81640625" style="85" customWidth="1"/>
    <col min="3" max="3" width="35.54296875" style="37" customWidth="1"/>
    <col min="4" max="4" width="9.26953125" style="37" hidden="1" customWidth="1"/>
    <col min="5" max="5" width="12.453125" style="37" customWidth="1"/>
    <col min="6" max="6" width="13.453125" style="102" customWidth="1"/>
    <col min="7" max="7" width="11.7265625" style="39" customWidth="1"/>
    <col min="8" max="8" width="6.81640625" style="96" bestFit="1" customWidth="1"/>
    <col min="9" max="9" width="24.54296875" style="96" customWidth="1"/>
    <col min="10" max="10" width="42.26953125" style="114" customWidth="1"/>
    <col min="11" max="11" width="9.81640625" style="114" customWidth="1"/>
    <col min="12" max="16384" width="7.1796875" style="37"/>
  </cols>
  <sheetData>
    <row r="1" spans="1:11" s="40" customFormat="1" ht="43" customHeight="1" x14ac:dyDescent="0.25">
      <c r="B1" s="53" t="s">
        <v>0</v>
      </c>
      <c r="C1" s="53" t="s">
        <v>1</v>
      </c>
      <c r="D1" s="80" t="s">
        <v>2</v>
      </c>
      <c r="E1" s="86" t="s">
        <v>242</v>
      </c>
      <c r="F1" s="97" t="s">
        <v>4</v>
      </c>
      <c r="G1" s="81" t="s">
        <v>275</v>
      </c>
      <c r="H1" s="103" t="s">
        <v>6</v>
      </c>
      <c r="I1" s="103" t="s">
        <v>7</v>
      </c>
      <c r="J1" s="103" t="s">
        <v>8</v>
      </c>
      <c r="K1" s="103" t="s">
        <v>9</v>
      </c>
    </row>
    <row r="2" spans="1:11" ht="15" x14ac:dyDescent="0.25">
      <c r="B2" s="82" t="s">
        <v>10</v>
      </c>
      <c r="C2" s="41"/>
      <c r="D2" s="41"/>
      <c r="E2" s="41"/>
      <c r="F2" s="98"/>
      <c r="G2" s="42"/>
      <c r="H2" s="104"/>
      <c r="I2" s="104"/>
      <c r="J2" s="104"/>
      <c r="K2" s="105"/>
    </row>
    <row r="3" spans="1:11" ht="23" x14ac:dyDescent="0.25">
      <c r="A3" s="37">
        <v>1</v>
      </c>
      <c r="B3" s="66" t="s">
        <v>11</v>
      </c>
      <c r="C3" s="67" t="s">
        <v>12</v>
      </c>
      <c r="D3" s="68"/>
      <c r="E3" s="72">
        <v>18.2</v>
      </c>
      <c r="F3" s="99">
        <v>44190</v>
      </c>
      <c r="G3" s="73">
        <f t="shared" ref="G3:G16" si="0">IFERROR(IF(F3-7*E3&lt;=0,"",F3-7*E3),"")</f>
        <v>44062.6</v>
      </c>
      <c r="H3" s="106"/>
      <c r="I3" s="106"/>
      <c r="J3" s="106"/>
      <c r="K3" s="107"/>
    </row>
    <row r="4" spans="1:11" ht="23" x14ac:dyDescent="0.25">
      <c r="A4" s="37">
        <v>2</v>
      </c>
      <c r="B4" s="66" t="s">
        <v>13</v>
      </c>
      <c r="C4" s="67" t="s">
        <v>14</v>
      </c>
      <c r="D4" s="68"/>
      <c r="E4" s="72">
        <v>18</v>
      </c>
      <c r="F4" s="99">
        <v>44190</v>
      </c>
      <c r="G4" s="73">
        <f t="shared" si="0"/>
        <v>44064</v>
      </c>
      <c r="H4" s="106"/>
      <c r="I4" s="106"/>
      <c r="J4" s="106"/>
      <c r="K4" s="107"/>
    </row>
    <row r="5" spans="1:11" ht="23" x14ac:dyDescent="0.25">
      <c r="A5" s="37">
        <v>3</v>
      </c>
      <c r="B5" s="66" t="s">
        <v>15</v>
      </c>
      <c r="C5" s="67" t="s">
        <v>14</v>
      </c>
      <c r="D5" s="70"/>
      <c r="E5" s="72">
        <v>18</v>
      </c>
      <c r="F5" s="99">
        <v>44190</v>
      </c>
      <c r="G5" s="73">
        <f t="shared" si="0"/>
        <v>44064</v>
      </c>
      <c r="H5" s="106"/>
      <c r="I5" s="106"/>
      <c r="J5" s="106"/>
      <c r="K5" s="107"/>
    </row>
    <row r="6" spans="1:11" ht="23" x14ac:dyDescent="0.25">
      <c r="A6" s="37">
        <v>4</v>
      </c>
      <c r="B6" s="66" t="s">
        <v>16</v>
      </c>
      <c r="C6" s="67" t="s">
        <v>14</v>
      </c>
      <c r="D6" s="68"/>
      <c r="E6" s="72">
        <v>18</v>
      </c>
      <c r="F6" s="99">
        <v>44190</v>
      </c>
      <c r="G6" s="73">
        <f t="shared" si="0"/>
        <v>44064</v>
      </c>
      <c r="H6" s="106"/>
      <c r="I6" s="106"/>
      <c r="J6" s="106"/>
      <c r="K6" s="107"/>
    </row>
    <row r="7" spans="1:11" x14ac:dyDescent="0.25">
      <c r="A7" s="37">
        <v>5</v>
      </c>
      <c r="B7" s="66" t="s">
        <v>17</v>
      </c>
      <c r="C7" s="67" t="s">
        <v>18</v>
      </c>
      <c r="D7" s="68"/>
      <c r="E7" s="72">
        <v>18</v>
      </c>
      <c r="F7" s="99">
        <v>44190</v>
      </c>
      <c r="G7" s="73">
        <f t="shared" si="0"/>
        <v>44064</v>
      </c>
      <c r="H7" s="106"/>
      <c r="I7" s="106"/>
      <c r="J7" s="106"/>
      <c r="K7" s="107"/>
    </row>
    <row r="8" spans="1:11" ht="23" x14ac:dyDescent="0.25">
      <c r="A8" s="37">
        <v>6</v>
      </c>
      <c r="B8" s="66" t="s">
        <v>19</v>
      </c>
      <c r="C8" s="67" t="s">
        <v>20</v>
      </c>
      <c r="D8" s="68"/>
      <c r="E8" s="72">
        <v>16.2</v>
      </c>
      <c r="F8" s="99">
        <v>44190</v>
      </c>
      <c r="G8" s="73">
        <f t="shared" si="0"/>
        <v>44076.6</v>
      </c>
      <c r="H8" s="106"/>
      <c r="I8" s="106"/>
      <c r="J8" s="106"/>
      <c r="K8" s="107"/>
    </row>
    <row r="9" spans="1:11" ht="23" x14ac:dyDescent="0.25">
      <c r="A9" s="37">
        <v>7</v>
      </c>
      <c r="B9" s="66" t="s">
        <v>21</v>
      </c>
      <c r="C9" s="67" t="s">
        <v>20</v>
      </c>
      <c r="D9" s="68"/>
      <c r="E9" s="72">
        <v>16.2</v>
      </c>
      <c r="F9" s="99">
        <v>44190</v>
      </c>
      <c r="G9" s="73">
        <f t="shared" si="0"/>
        <v>44076.6</v>
      </c>
      <c r="H9" s="106"/>
      <c r="I9" s="106"/>
      <c r="J9" s="106"/>
      <c r="K9" s="107"/>
    </row>
    <row r="10" spans="1:11" ht="46" x14ac:dyDescent="0.25">
      <c r="A10" s="37">
        <v>8</v>
      </c>
      <c r="B10" s="66" t="s">
        <v>22</v>
      </c>
      <c r="C10" s="67" t="s">
        <v>23</v>
      </c>
      <c r="D10" s="68"/>
      <c r="E10" s="72">
        <v>16</v>
      </c>
      <c r="F10" s="99">
        <v>44190</v>
      </c>
      <c r="G10" s="73">
        <f t="shared" si="0"/>
        <v>44078</v>
      </c>
      <c r="H10" s="106"/>
      <c r="I10" s="106"/>
      <c r="J10" s="106"/>
      <c r="K10" s="107"/>
    </row>
    <row r="11" spans="1:11" ht="69" x14ac:dyDescent="0.25">
      <c r="A11" s="37">
        <v>9</v>
      </c>
      <c r="B11" s="83" t="s">
        <v>24</v>
      </c>
      <c r="C11" s="67" t="s">
        <v>25</v>
      </c>
      <c r="D11" s="68"/>
      <c r="E11" s="72">
        <v>16</v>
      </c>
      <c r="F11" s="99">
        <v>44190</v>
      </c>
      <c r="G11" s="73">
        <f t="shared" si="0"/>
        <v>44078</v>
      </c>
      <c r="H11" s="106"/>
      <c r="I11" s="106"/>
      <c r="J11" s="106"/>
      <c r="K11" s="107"/>
    </row>
    <row r="12" spans="1:11" ht="34.5" x14ac:dyDescent="0.25">
      <c r="A12" s="37">
        <v>10</v>
      </c>
      <c r="B12" s="66" t="s">
        <v>26</v>
      </c>
      <c r="C12" s="67" t="s">
        <v>27</v>
      </c>
      <c r="D12" s="68"/>
      <c r="E12" s="72">
        <v>16</v>
      </c>
      <c r="F12" s="99">
        <v>44190</v>
      </c>
      <c r="G12" s="73">
        <f t="shared" si="0"/>
        <v>44078</v>
      </c>
      <c r="H12" s="106"/>
      <c r="I12" s="106"/>
      <c r="J12" s="106"/>
      <c r="K12" s="107"/>
    </row>
    <row r="13" spans="1:11" x14ac:dyDescent="0.25">
      <c r="A13" s="37">
        <v>11</v>
      </c>
      <c r="B13" s="66" t="s">
        <v>28</v>
      </c>
      <c r="C13" s="67" t="s">
        <v>29</v>
      </c>
      <c r="D13" s="68"/>
      <c r="E13" s="72">
        <v>17.5</v>
      </c>
      <c r="F13" s="99">
        <v>44190</v>
      </c>
      <c r="G13" s="73">
        <f t="shared" si="0"/>
        <v>44067.5</v>
      </c>
      <c r="H13" s="106"/>
      <c r="I13" s="106"/>
      <c r="J13" s="106"/>
      <c r="K13" s="107"/>
    </row>
    <row r="14" spans="1:11" ht="23" x14ac:dyDescent="0.25">
      <c r="A14" s="37">
        <v>12</v>
      </c>
      <c r="B14" s="66" t="s">
        <v>271</v>
      </c>
      <c r="C14" s="67" t="s">
        <v>31</v>
      </c>
      <c r="D14" s="68"/>
      <c r="E14" s="72">
        <v>18</v>
      </c>
      <c r="F14" s="99">
        <v>44190</v>
      </c>
      <c r="G14" s="73">
        <f t="shared" si="0"/>
        <v>44064</v>
      </c>
      <c r="H14" s="106"/>
      <c r="I14" s="106"/>
      <c r="J14" s="106"/>
      <c r="K14" s="107"/>
    </row>
    <row r="15" spans="1:11" ht="23" x14ac:dyDescent="0.25">
      <c r="A15" s="37">
        <v>13</v>
      </c>
      <c r="B15" s="66" t="s">
        <v>32</v>
      </c>
      <c r="C15" s="67" t="s">
        <v>31</v>
      </c>
      <c r="D15" s="68"/>
      <c r="E15" s="72">
        <v>18</v>
      </c>
      <c r="F15" s="99">
        <v>44190</v>
      </c>
      <c r="G15" s="73">
        <f t="shared" si="0"/>
        <v>44064</v>
      </c>
      <c r="H15" s="106"/>
      <c r="I15" s="106"/>
      <c r="J15" s="106"/>
      <c r="K15" s="107"/>
    </row>
    <row r="16" spans="1:11" ht="34.5" x14ac:dyDescent="0.25">
      <c r="A16" s="37">
        <v>14</v>
      </c>
      <c r="B16" s="66" t="s">
        <v>33</v>
      </c>
      <c r="C16" s="67" t="s">
        <v>20</v>
      </c>
      <c r="D16" s="68"/>
      <c r="E16" s="72">
        <v>12</v>
      </c>
      <c r="F16" s="99">
        <v>44190</v>
      </c>
      <c r="G16" s="73">
        <f t="shared" si="0"/>
        <v>44106</v>
      </c>
      <c r="H16" s="106"/>
      <c r="I16" s="106"/>
      <c r="J16" s="106"/>
      <c r="K16" s="107"/>
    </row>
    <row r="17" spans="1:11" ht="15" x14ac:dyDescent="0.25">
      <c r="B17" s="82" t="s">
        <v>34</v>
      </c>
      <c r="C17" s="71"/>
      <c r="D17" s="71"/>
      <c r="E17" s="71"/>
      <c r="F17" s="100"/>
      <c r="G17" s="74"/>
      <c r="H17" s="104"/>
      <c r="I17" s="104"/>
      <c r="J17" s="104"/>
      <c r="K17" s="105"/>
    </row>
    <row r="18" spans="1:11" ht="23" x14ac:dyDescent="0.25">
      <c r="A18" s="37">
        <v>15</v>
      </c>
      <c r="B18" s="66" t="s">
        <v>35</v>
      </c>
      <c r="C18" s="67" t="s">
        <v>36</v>
      </c>
      <c r="D18" s="68"/>
      <c r="E18" s="72">
        <v>18</v>
      </c>
      <c r="F18" s="99">
        <v>44190</v>
      </c>
      <c r="G18" s="73">
        <f t="shared" ref="G18:G25" si="1">IFERROR(IF(F18-7*E18&lt;=0,"",F18-7*E18),"")</f>
        <v>44064</v>
      </c>
      <c r="H18" s="106"/>
      <c r="I18" s="106"/>
      <c r="J18" s="106"/>
      <c r="K18" s="107"/>
    </row>
    <row r="19" spans="1:11" ht="37" customHeight="1" x14ac:dyDescent="0.25">
      <c r="A19" s="37">
        <v>16</v>
      </c>
      <c r="B19" s="66" t="s">
        <v>233</v>
      </c>
      <c r="C19" s="67"/>
      <c r="D19" s="68"/>
      <c r="E19" s="72">
        <v>16</v>
      </c>
      <c r="F19" s="99">
        <v>44190</v>
      </c>
      <c r="G19" s="73">
        <f t="shared" si="1"/>
        <v>44078</v>
      </c>
      <c r="H19" s="106"/>
      <c r="I19" s="106"/>
      <c r="J19" s="106"/>
      <c r="K19" s="107"/>
    </row>
    <row r="20" spans="1:11" ht="34.5" x14ac:dyDescent="0.25">
      <c r="A20" s="37">
        <v>17</v>
      </c>
      <c r="B20" s="66" t="s">
        <v>38</v>
      </c>
      <c r="C20" s="67" t="s">
        <v>232</v>
      </c>
      <c r="D20" s="70"/>
      <c r="E20" s="72">
        <v>14</v>
      </c>
      <c r="F20" s="99">
        <v>44190</v>
      </c>
      <c r="G20" s="73">
        <f t="shared" si="1"/>
        <v>44092</v>
      </c>
      <c r="H20" s="106"/>
      <c r="I20" s="106"/>
      <c r="J20" s="106"/>
      <c r="K20" s="107"/>
    </row>
    <row r="21" spans="1:11" ht="23" x14ac:dyDescent="0.25">
      <c r="A21" s="37">
        <v>18</v>
      </c>
      <c r="B21" s="66" t="s">
        <v>241</v>
      </c>
      <c r="C21" s="67" t="s">
        <v>29</v>
      </c>
      <c r="D21" s="68"/>
      <c r="E21" s="72">
        <v>12</v>
      </c>
      <c r="F21" s="99">
        <v>44190</v>
      </c>
      <c r="G21" s="73">
        <f t="shared" si="1"/>
        <v>44106</v>
      </c>
      <c r="H21" s="106"/>
      <c r="I21" s="106"/>
      <c r="J21" s="106"/>
      <c r="K21" s="107"/>
    </row>
    <row r="22" spans="1:11" ht="46" x14ac:dyDescent="0.25">
      <c r="A22" s="37">
        <v>19</v>
      </c>
      <c r="B22" s="66" t="s">
        <v>40</v>
      </c>
      <c r="C22" s="67" t="s">
        <v>41</v>
      </c>
      <c r="D22" s="68"/>
      <c r="E22" s="72">
        <v>16</v>
      </c>
      <c r="F22" s="99">
        <v>44190</v>
      </c>
      <c r="G22" s="73">
        <f t="shared" si="1"/>
        <v>44078</v>
      </c>
      <c r="H22" s="106"/>
      <c r="I22" s="106"/>
      <c r="J22" s="106"/>
      <c r="K22" s="107"/>
    </row>
    <row r="23" spans="1:11" ht="34.5" x14ac:dyDescent="0.25">
      <c r="A23" s="37">
        <v>20</v>
      </c>
      <c r="B23" s="66" t="s">
        <v>42</v>
      </c>
      <c r="C23" s="67" t="s">
        <v>43</v>
      </c>
      <c r="D23" s="68"/>
      <c r="E23" s="72">
        <v>16</v>
      </c>
      <c r="F23" s="99">
        <v>44190</v>
      </c>
      <c r="G23" s="73">
        <f t="shared" si="1"/>
        <v>44078</v>
      </c>
      <c r="H23" s="106"/>
      <c r="I23" s="106"/>
      <c r="J23" s="106"/>
      <c r="K23" s="107"/>
    </row>
    <row r="24" spans="1:11" ht="23" x14ac:dyDescent="0.25">
      <c r="A24" s="37">
        <v>21</v>
      </c>
      <c r="B24" s="66" t="s">
        <v>44</v>
      </c>
      <c r="C24" s="67"/>
      <c r="D24" s="68"/>
      <c r="E24" s="72">
        <v>8</v>
      </c>
      <c r="F24" s="99">
        <v>44190</v>
      </c>
      <c r="G24" s="73">
        <f t="shared" si="1"/>
        <v>44134</v>
      </c>
      <c r="H24" s="106"/>
      <c r="I24" s="106"/>
      <c r="J24" s="106"/>
      <c r="K24" s="107"/>
    </row>
    <row r="25" spans="1:11" ht="34.5" x14ac:dyDescent="0.25">
      <c r="A25" s="37">
        <v>22</v>
      </c>
      <c r="B25" s="66" t="s">
        <v>45</v>
      </c>
      <c r="C25" s="67" t="s">
        <v>46</v>
      </c>
      <c r="D25" s="68"/>
      <c r="E25" s="72">
        <v>4</v>
      </c>
      <c r="F25" s="99">
        <v>44190</v>
      </c>
      <c r="G25" s="73">
        <f t="shared" si="1"/>
        <v>44162</v>
      </c>
      <c r="H25" s="106"/>
      <c r="I25" s="106"/>
      <c r="J25" s="106"/>
      <c r="K25" s="107"/>
    </row>
    <row r="26" spans="1:11" ht="15" x14ac:dyDescent="0.25">
      <c r="A26" s="55"/>
      <c r="B26" s="82" t="s">
        <v>47</v>
      </c>
      <c r="C26" s="71"/>
      <c r="D26" s="71"/>
      <c r="E26" s="71"/>
      <c r="F26" s="100"/>
      <c r="G26" s="74"/>
      <c r="H26" s="104"/>
      <c r="I26" s="104"/>
      <c r="J26" s="104"/>
      <c r="K26" s="105"/>
    </row>
    <row r="27" spans="1:11" ht="23" x14ac:dyDescent="0.25">
      <c r="A27" s="55">
        <v>23</v>
      </c>
      <c r="B27" s="66" t="s">
        <v>243</v>
      </c>
      <c r="C27" s="67" t="s">
        <v>48</v>
      </c>
      <c r="D27" s="68" t="s">
        <v>48</v>
      </c>
      <c r="E27" s="72">
        <v>8</v>
      </c>
      <c r="F27" s="99">
        <v>44190</v>
      </c>
      <c r="G27" s="73">
        <f t="shared" ref="G27:G34" si="2">IFERROR(IF(F27-7*E27&lt;=0,"",F27-7*E27),"")</f>
        <v>44134</v>
      </c>
      <c r="H27" s="106"/>
      <c r="I27" s="106"/>
      <c r="J27" s="106"/>
      <c r="K27" s="107"/>
    </row>
    <row r="28" spans="1:11" ht="41" customHeight="1" x14ac:dyDescent="0.25">
      <c r="A28" s="55">
        <v>24</v>
      </c>
      <c r="B28" s="66" t="s">
        <v>49</v>
      </c>
      <c r="C28" s="67" t="s">
        <v>50</v>
      </c>
      <c r="D28" s="68" t="s">
        <v>48</v>
      </c>
      <c r="E28" s="72">
        <v>8</v>
      </c>
      <c r="F28" s="99">
        <v>44190</v>
      </c>
      <c r="G28" s="73">
        <f t="shared" si="2"/>
        <v>44134</v>
      </c>
      <c r="H28" s="106"/>
      <c r="I28" s="108" t="s">
        <v>51</v>
      </c>
      <c r="J28" s="106"/>
      <c r="K28" s="107"/>
    </row>
    <row r="29" spans="1:11" ht="46" x14ac:dyDescent="0.25">
      <c r="A29" s="55">
        <v>25</v>
      </c>
      <c r="B29" s="66" t="s">
        <v>52</v>
      </c>
      <c r="C29" s="67" t="s">
        <v>53</v>
      </c>
      <c r="D29" s="68" t="s">
        <v>48</v>
      </c>
      <c r="E29" s="72">
        <v>16.399999999999999</v>
      </c>
      <c r="F29" s="99">
        <v>44190</v>
      </c>
      <c r="G29" s="73">
        <f t="shared" si="2"/>
        <v>44075.199999999997</v>
      </c>
      <c r="H29" s="106"/>
      <c r="I29" s="106"/>
      <c r="J29" s="106"/>
      <c r="K29" s="107"/>
    </row>
    <row r="30" spans="1:11" ht="46" x14ac:dyDescent="0.25">
      <c r="A30" s="55">
        <v>26</v>
      </c>
      <c r="B30" s="66" t="s">
        <v>54</v>
      </c>
      <c r="C30" s="67" t="s">
        <v>55</v>
      </c>
      <c r="D30" s="68" t="s">
        <v>48</v>
      </c>
      <c r="E30" s="72">
        <v>16.399999999999999</v>
      </c>
      <c r="F30" s="99">
        <v>44190</v>
      </c>
      <c r="G30" s="73">
        <f t="shared" si="2"/>
        <v>44075.199999999997</v>
      </c>
      <c r="H30" s="106"/>
      <c r="I30" s="106"/>
      <c r="J30" s="106"/>
      <c r="K30" s="107"/>
    </row>
    <row r="31" spans="1:11" ht="34.5" x14ac:dyDescent="0.25">
      <c r="A31" s="55">
        <v>27</v>
      </c>
      <c r="B31" s="66" t="s">
        <v>56</v>
      </c>
      <c r="C31" s="67" t="s">
        <v>57</v>
      </c>
      <c r="D31" s="68" t="s">
        <v>48</v>
      </c>
      <c r="E31" s="72">
        <v>16.399999999999999</v>
      </c>
      <c r="F31" s="99">
        <v>44190</v>
      </c>
      <c r="G31" s="73">
        <f t="shared" si="2"/>
        <v>44075.199999999997</v>
      </c>
      <c r="H31" s="106"/>
      <c r="I31" s="106"/>
      <c r="J31" s="106"/>
      <c r="K31" s="107"/>
    </row>
    <row r="32" spans="1:11" ht="63.5" customHeight="1" x14ac:dyDescent="0.25">
      <c r="A32" s="55">
        <v>28</v>
      </c>
      <c r="B32" s="66" t="s">
        <v>58</v>
      </c>
      <c r="C32" s="69" t="s">
        <v>59</v>
      </c>
      <c r="D32" s="70" t="s">
        <v>48</v>
      </c>
      <c r="E32" s="72">
        <v>16.399999999999999</v>
      </c>
      <c r="F32" s="99">
        <v>44190</v>
      </c>
      <c r="G32" s="73">
        <f t="shared" si="2"/>
        <v>44075.199999999997</v>
      </c>
      <c r="H32" s="106"/>
      <c r="I32" s="108" t="s">
        <v>60</v>
      </c>
      <c r="J32" s="106"/>
      <c r="K32" s="107"/>
    </row>
    <row r="33" spans="1:11" ht="46" x14ac:dyDescent="0.25">
      <c r="A33" s="55">
        <v>29</v>
      </c>
      <c r="B33" s="83" t="s">
        <v>244</v>
      </c>
      <c r="C33" s="67" t="s">
        <v>61</v>
      </c>
      <c r="D33" s="68" t="s">
        <v>48</v>
      </c>
      <c r="E33" s="72">
        <v>5</v>
      </c>
      <c r="F33" s="99">
        <v>44190</v>
      </c>
      <c r="G33" s="73">
        <f t="shared" si="2"/>
        <v>44155</v>
      </c>
      <c r="H33" s="106"/>
      <c r="I33" s="106"/>
      <c r="J33" s="106"/>
      <c r="K33" s="107"/>
    </row>
    <row r="34" spans="1:11" ht="23" x14ac:dyDescent="0.25">
      <c r="A34" s="55">
        <v>30</v>
      </c>
      <c r="B34" s="83" t="s">
        <v>245</v>
      </c>
      <c r="C34" s="67" t="s">
        <v>63</v>
      </c>
      <c r="D34" s="68" t="s">
        <v>48</v>
      </c>
      <c r="E34" s="72">
        <v>5</v>
      </c>
      <c r="F34" s="99">
        <v>44190</v>
      </c>
      <c r="G34" s="73">
        <f t="shared" si="2"/>
        <v>44155</v>
      </c>
      <c r="H34" s="106"/>
      <c r="I34" s="106"/>
      <c r="J34" s="106"/>
      <c r="K34" s="107"/>
    </row>
    <row r="35" spans="1:11" ht="15" x14ac:dyDescent="0.25">
      <c r="B35" s="82" t="s">
        <v>64</v>
      </c>
      <c r="C35" s="71"/>
      <c r="D35" s="71"/>
      <c r="E35" s="71"/>
      <c r="F35" s="100"/>
      <c r="G35" s="74"/>
      <c r="H35" s="104"/>
      <c r="I35" s="104"/>
      <c r="J35" s="104"/>
      <c r="K35" s="105"/>
    </row>
    <row r="36" spans="1:11" ht="23" x14ac:dyDescent="0.25">
      <c r="A36" s="37">
        <v>31</v>
      </c>
      <c r="B36" s="66" t="s">
        <v>65</v>
      </c>
      <c r="C36" s="67" t="s">
        <v>66</v>
      </c>
      <c r="D36" s="68"/>
      <c r="E36" s="72">
        <v>9</v>
      </c>
      <c r="F36" s="99">
        <v>44190</v>
      </c>
      <c r="G36" s="73">
        <f t="shared" ref="G36:G52" si="3">IFERROR(IF(F36-7*E36&lt;=0,"",F36-7*E36),"")</f>
        <v>44127</v>
      </c>
      <c r="H36" s="106"/>
      <c r="I36" s="106"/>
      <c r="J36" s="106"/>
      <c r="K36" s="107"/>
    </row>
    <row r="37" spans="1:11" ht="46" x14ac:dyDescent="0.25">
      <c r="A37" s="37">
        <v>32</v>
      </c>
      <c r="B37" s="66" t="s">
        <v>67</v>
      </c>
      <c r="C37" s="67"/>
      <c r="D37" s="68"/>
      <c r="E37" s="72">
        <v>9</v>
      </c>
      <c r="F37" s="99">
        <v>44190</v>
      </c>
      <c r="G37" s="73">
        <f t="shared" si="3"/>
        <v>44127</v>
      </c>
      <c r="H37" s="106"/>
      <c r="I37" s="106"/>
      <c r="J37" s="106"/>
      <c r="K37" s="107"/>
    </row>
    <row r="38" spans="1:11" ht="46" x14ac:dyDescent="0.25">
      <c r="A38" s="37">
        <v>33</v>
      </c>
      <c r="B38" s="66" t="s">
        <v>246</v>
      </c>
      <c r="C38" s="67"/>
      <c r="D38" s="70"/>
      <c r="E38" s="72">
        <v>9</v>
      </c>
      <c r="F38" s="99">
        <v>44190</v>
      </c>
      <c r="G38" s="73">
        <f t="shared" si="3"/>
        <v>44127</v>
      </c>
      <c r="H38" s="106"/>
      <c r="I38" s="106"/>
      <c r="J38" s="106"/>
      <c r="K38" s="107"/>
    </row>
    <row r="39" spans="1:11" ht="23" x14ac:dyDescent="0.25">
      <c r="A39" s="37">
        <v>34</v>
      </c>
      <c r="B39" s="66" t="s">
        <v>69</v>
      </c>
      <c r="C39" s="67"/>
      <c r="D39" s="68"/>
      <c r="E39" s="72">
        <v>8</v>
      </c>
      <c r="F39" s="99">
        <v>44190</v>
      </c>
      <c r="G39" s="73">
        <f t="shared" si="3"/>
        <v>44134</v>
      </c>
      <c r="H39" s="106"/>
      <c r="I39" s="106"/>
      <c r="J39" s="106"/>
      <c r="K39" s="107"/>
    </row>
    <row r="40" spans="1:11" ht="23" x14ac:dyDescent="0.25">
      <c r="A40" s="37">
        <v>35</v>
      </c>
      <c r="B40" s="66" t="s">
        <v>70</v>
      </c>
      <c r="C40" s="67" t="s">
        <v>71</v>
      </c>
      <c r="D40" s="68"/>
      <c r="E40" s="72">
        <v>4</v>
      </c>
      <c r="F40" s="99">
        <v>44190</v>
      </c>
      <c r="G40" s="73">
        <f t="shared" si="3"/>
        <v>44162</v>
      </c>
      <c r="H40" s="106"/>
      <c r="I40" s="106"/>
      <c r="J40" s="106"/>
      <c r="K40" s="107"/>
    </row>
    <row r="41" spans="1:11" ht="46" x14ac:dyDescent="0.25">
      <c r="A41" s="37">
        <v>36</v>
      </c>
      <c r="B41" s="66" t="s">
        <v>247</v>
      </c>
      <c r="C41" s="67"/>
      <c r="D41" s="68"/>
      <c r="E41" s="72">
        <v>2</v>
      </c>
      <c r="F41" s="99">
        <v>44190</v>
      </c>
      <c r="G41" s="73">
        <f t="shared" si="3"/>
        <v>44176</v>
      </c>
      <c r="H41" s="106"/>
      <c r="I41" s="106"/>
      <c r="J41" s="106"/>
      <c r="K41" s="107"/>
    </row>
    <row r="42" spans="1:11" ht="23" x14ac:dyDescent="0.25">
      <c r="A42" s="37">
        <v>37</v>
      </c>
      <c r="B42" s="66" t="s">
        <v>235</v>
      </c>
      <c r="C42" s="67" t="s">
        <v>74</v>
      </c>
      <c r="D42" s="68"/>
      <c r="E42" s="72">
        <v>-1</v>
      </c>
      <c r="F42" s="99">
        <v>44190</v>
      </c>
      <c r="G42" s="73">
        <f t="shared" si="3"/>
        <v>44197</v>
      </c>
      <c r="H42" s="106"/>
      <c r="I42" s="106"/>
      <c r="J42" s="106"/>
      <c r="K42" s="107"/>
    </row>
    <row r="43" spans="1:11" ht="23" x14ac:dyDescent="0.25">
      <c r="A43" s="37">
        <v>38</v>
      </c>
      <c r="B43" s="66" t="s">
        <v>236</v>
      </c>
      <c r="C43" s="67" t="s">
        <v>76</v>
      </c>
      <c r="D43" s="68"/>
      <c r="E43" s="72">
        <v>-2</v>
      </c>
      <c r="F43" s="99">
        <v>44190</v>
      </c>
      <c r="G43" s="73">
        <f t="shared" si="3"/>
        <v>44204</v>
      </c>
      <c r="H43" s="106"/>
      <c r="I43" s="106"/>
      <c r="J43" s="106"/>
      <c r="K43" s="107"/>
    </row>
    <row r="44" spans="1:11" ht="23" x14ac:dyDescent="0.25">
      <c r="A44" s="37">
        <v>39</v>
      </c>
      <c r="B44" s="83" t="s">
        <v>237</v>
      </c>
      <c r="C44" s="67" t="s">
        <v>77</v>
      </c>
      <c r="D44" s="68"/>
      <c r="E44" s="72">
        <v>-4</v>
      </c>
      <c r="F44" s="99">
        <v>44190</v>
      </c>
      <c r="G44" s="73">
        <f t="shared" si="3"/>
        <v>44218</v>
      </c>
      <c r="H44" s="106"/>
      <c r="I44" s="106"/>
      <c r="J44" s="106"/>
      <c r="K44" s="107"/>
    </row>
    <row r="45" spans="1:11" ht="23" x14ac:dyDescent="0.25">
      <c r="A45" s="37">
        <v>40</v>
      </c>
      <c r="B45" s="66" t="s">
        <v>238</v>
      </c>
      <c r="C45" s="67" t="s">
        <v>248</v>
      </c>
      <c r="D45" s="68"/>
      <c r="E45" s="72">
        <v>-8</v>
      </c>
      <c r="F45" s="99">
        <v>44190</v>
      </c>
      <c r="G45" s="73">
        <f t="shared" si="3"/>
        <v>44246</v>
      </c>
      <c r="H45" s="106"/>
      <c r="I45" s="106"/>
      <c r="J45" s="106"/>
      <c r="K45" s="107"/>
    </row>
    <row r="46" spans="1:11" ht="23" x14ac:dyDescent="0.25">
      <c r="A46" s="37">
        <v>41</v>
      </c>
      <c r="B46" s="66" t="s">
        <v>239</v>
      </c>
      <c r="C46" s="67" t="s">
        <v>79</v>
      </c>
      <c r="D46" s="68"/>
      <c r="E46" s="72">
        <v>-13</v>
      </c>
      <c r="F46" s="99">
        <v>44190</v>
      </c>
      <c r="G46" s="73">
        <f t="shared" si="3"/>
        <v>44281</v>
      </c>
      <c r="H46" s="106"/>
      <c r="I46" s="106"/>
      <c r="J46" s="106"/>
      <c r="K46" s="107"/>
    </row>
    <row r="47" spans="1:11" ht="34.5" x14ac:dyDescent="0.25">
      <c r="A47" s="37">
        <v>42</v>
      </c>
      <c r="B47" s="66" t="s">
        <v>240</v>
      </c>
      <c r="C47" s="67" t="s">
        <v>80</v>
      </c>
      <c r="D47" s="68"/>
      <c r="E47" s="72">
        <v>-13</v>
      </c>
      <c r="F47" s="99">
        <v>44190</v>
      </c>
      <c r="G47" s="73">
        <f t="shared" si="3"/>
        <v>44281</v>
      </c>
      <c r="H47" s="106"/>
      <c r="I47" s="106"/>
      <c r="J47" s="106"/>
      <c r="K47" s="107"/>
    </row>
    <row r="48" spans="1:11" ht="23" x14ac:dyDescent="0.25">
      <c r="A48" s="37">
        <v>43</v>
      </c>
      <c r="B48" s="66" t="s">
        <v>249</v>
      </c>
      <c r="C48" s="66"/>
      <c r="D48" s="68"/>
      <c r="E48" s="72">
        <v>1</v>
      </c>
      <c r="F48" s="99">
        <v>44190</v>
      </c>
      <c r="G48" s="73">
        <f t="shared" si="3"/>
        <v>44183</v>
      </c>
      <c r="H48" s="106"/>
      <c r="I48" s="106"/>
      <c r="J48" s="106"/>
      <c r="K48" s="107"/>
    </row>
    <row r="49" spans="1:11" ht="23" x14ac:dyDescent="0.25">
      <c r="A49" s="37">
        <v>44</v>
      </c>
      <c r="B49" s="66" t="s">
        <v>82</v>
      </c>
      <c r="C49" s="66"/>
      <c r="D49" s="77"/>
      <c r="E49" s="72">
        <v>1</v>
      </c>
      <c r="F49" s="99">
        <v>44190</v>
      </c>
      <c r="G49" s="73">
        <f t="shared" si="3"/>
        <v>44183</v>
      </c>
      <c r="H49" s="109"/>
      <c r="I49" s="109"/>
      <c r="J49" s="109"/>
      <c r="K49" s="107"/>
    </row>
    <row r="50" spans="1:11" ht="46" x14ac:dyDescent="0.25">
      <c r="A50" s="37">
        <v>45</v>
      </c>
      <c r="B50" s="66" t="s">
        <v>83</v>
      </c>
      <c r="C50" s="66" t="s">
        <v>84</v>
      </c>
      <c r="D50" s="77"/>
      <c r="E50" s="72">
        <v>1</v>
      </c>
      <c r="F50" s="99">
        <v>44190</v>
      </c>
      <c r="G50" s="73">
        <f t="shared" si="3"/>
        <v>44183</v>
      </c>
      <c r="H50" s="109"/>
      <c r="I50" s="109"/>
      <c r="J50" s="109"/>
      <c r="K50" s="107"/>
    </row>
    <row r="51" spans="1:11" x14ac:dyDescent="0.25">
      <c r="A51" s="37">
        <v>46</v>
      </c>
      <c r="B51" s="66" t="s">
        <v>85</v>
      </c>
      <c r="C51" s="66"/>
      <c r="D51" s="77"/>
      <c r="E51" s="72">
        <v>1</v>
      </c>
      <c r="F51" s="99">
        <v>44190</v>
      </c>
      <c r="G51" s="73">
        <f t="shared" si="3"/>
        <v>44183</v>
      </c>
      <c r="H51" s="109"/>
      <c r="I51" s="109"/>
      <c r="J51" s="109"/>
      <c r="K51" s="107"/>
    </row>
    <row r="52" spans="1:11" ht="46" x14ac:dyDescent="0.25">
      <c r="A52" s="37">
        <v>47</v>
      </c>
      <c r="B52" s="66" t="s">
        <v>86</v>
      </c>
      <c r="C52" s="66" t="s">
        <v>87</v>
      </c>
      <c r="D52" s="77"/>
      <c r="E52" s="72">
        <v>4</v>
      </c>
      <c r="F52" s="99">
        <v>44190</v>
      </c>
      <c r="G52" s="73">
        <f t="shared" si="3"/>
        <v>44162</v>
      </c>
      <c r="H52" s="109"/>
      <c r="I52" s="109"/>
      <c r="J52" s="109"/>
      <c r="K52" s="107"/>
    </row>
    <row r="53" spans="1:11" ht="15" x14ac:dyDescent="0.25">
      <c r="B53" s="82" t="s">
        <v>88</v>
      </c>
      <c r="C53" s="71"/>
      <c r="D53" s="71"/>
      <c r="E53" s="71"/>
      <c r="F53" s="100"/>
      <c r="G53" s="74"/>
      <c r="H53" s="104"/>
      <c r="I53" s="104"/>
      <c r="J53" s="104"/>
      <c r="K53" s="105"/>
    </row>
    <row r="54" spans="1:11" ht="23" x14ac:dyDescent="0.25">
      <c r="A54" s="37">
        <v>48</v>
      </c>
      <c r="B54" s="66" t="s">
        <v>250</v>
      </c>
      <c r="C54" s="67" t="s">
        <v>89</v>
      </c>
      <c r="D54" s="68"/>
      <c r="E54" s="72">
        <v>12</v>
      </c>
      <c r="F54" s="99">
        <v>44190</v>
      </c>
      <c r="G54" s="73">
        <f t="shared" ref="G54:G76" si="4">IFERROR(IF(F54-7*E54&lt;=0,"",F54-7*E54),"")</f>
        <v>44106</v>
      </c>
      <c r="H54" s="106"/>
      <c r="I54" s="106"/>
      <c r="J54" s="106"/>
      <c r="K54" s="107"/>
    </row>
    <row r="55" spans="1:11" ht="23" x14ac:dyDescent="0.25">
      <c r="A55" s="37">
        <v>49</v>
      </c>
      <c r="B55" s="66" t="s">
        <v>251</v>
      </c>
      <c r="C55" s="67" t="s">
        <v>91</v>
      </c>
      <c r="D55" s="68"/>
      <c r="E55" s="72">
        <v>12</v>
      </c>
      <c r="F55" s="99">
        <v>44190</v>
      </c>
      <c r="G55" s="73">
        <f t="shared" si="4"/>
        <v>44106</v>
      </c>
      <c r="H55" s="106"/>
      <c r="I55" s="106"/>
      <c r="J55" s="106"/>
      <c r="K55" s="107"/>
    </row>
    <row r="56" spans="1:11" x14ac:dyDescent="0.25">
      <c r="A56" s="37">
        <v>50</v>
      </c>
      <c r="B56" s="66" t="s">
        <v>252</v>
      </c>
      <c r="C56" s="67" t="s">
        <v>93</v>
      </c>
      <c r="D56" s="68"/>
      <c r="E56" s="72">
        <v>12</v>
      </c>
      <c r="F56" s="99">
        <v>44190</v>
      </c>
      <c r="G56" s="73">
        <f t="shared" si="4"/>
        <v>44106</v>
      </c>
      <c r="H56" s="106"/>
      <c r="I56" s="106"/>
      <c r="J56" s="106"/>
      <c r="K56" s="107"/>
    </row>
    <row r="57" spans="1:11" ht="34.5" x14ac:dyDescent="0.25">
      <c r="A57" s="37">
        <v>51</v>
      </c>
      <c r="B57" s="66" t="s">
        <v>94</v>
      </c>
      <c r="C57" s="67" t="s">
        <v>95</v>
      </c>
      <c r="D57" s="70"/>
      <c r="E57" s="72">
        <v>12</v>
      </c>
      <c r="F57" s="99">
        <v>44190</v>
      </c>
      <c r="G57" s="73">
        <f t="shared" si="4"/>
        <v>44106</v>
      </c>
      <c r="H57" s="106"/>
      <c r="I57" s="106"/>
      <c r="J57" s="106"/>
      <c r="K57" s="107"/>
    </row>
    <row r="58" spans="1:11" ht="46" x14ac:dyDescent="0.25">
      <c r="A58" s="37">
        <v>52</v>
      </c>
      <c r="B58" s="66" t="s">
        <v>253</v>
      </c>
      <c r="C58" s="67" t="s">
        <v>96</v>
      </c>
      <c r="D58" s="68"/>
      <c r="E58" s="72">
        <v>12</v>
      </c>
      <c r="F58" s="99">
        <v>44190</v>
      </c>
      <c r="G58" s="73">
        <f t="shared" si="4"/>
        <v>44106</v>
      </c>
      <c r="H58" s="106"/>
      <c r="I58" s="106"/>
      <c r="J58" s="106"/>
      <c r="K58" s="107"/>
    </row>
    <row r="59" spans="1:11" ht="57.5" x14ac:dyDescent="0.25">
      <c r="A59" s="37">
        <v>53</v>
      </c>
      <c r="B59" s="66" t="s">
        <v>97</v>
      </c>
      <c r="C59" s="67" t="s">
        <v>98</v>
      </c>
      <c r="D59" s="68"/>
      <c r="E59" s="72">
        <v>12</v>
      </c>
      <c r="F59" s="99">
        <v>44190</v>
      </c>
      <c r="G59" s="73">
        <f t="shared" si="4"/>
        <v>44106</v>
      </c>
      <c r="H59" s="106"/>
      <c r="I59" s="106"/>
      <c r="J59" s="106"/>
      <c r="K59" s="107"/>
    </row>
    <row r="60" spans="1:11" ht="23" x14ac:dyDescent="0.25">
      <c r="A60" s="37">
        <v>54</v>
      </c>
      <c r="B60" s="66" t="s">
        <v>254</v>
      </c>
      <c r="C60" s="67" t="s">
        <v>100</v>
      </c>
      <c r="D60" s="68"/>
      <c r="E60" s="72">
        <v>10</v>
      </c>
      <c r="F60" s="99">
        <v>44190</v>
      </c>
      <c r="G60" s="73">
        <f t="shared" si="4"/>
        <v>44120</v>
      </c>
      <c r="H60" s="106"/>
      <c r="I60" s="106"/>
      <c r="J60" s="106"/>
      <c r="K60" s="107"/>
    </row>
    <row r="61" spans="1:11" ht="34.5" x14ac:dyDescent="0.25">
      <c r="A61" s="37">
        <v>55</v>
      </c>
      <c r="B61" s="66" t="s">
        <v>255</v>
      </c>
      <c r="C61" s="67" t="s">
        <v>101</v>
      </c>
      <c r="D61" s="68"/>
      <c r="E61" s="72">
        <v>8</v>
      </c>
      <c r="F61" s="99">
        <v>44190</v>
      </c>
      <c r="G61" s="73">
        <f t="shared" si="4"/>
        <v>44134</v>
      </c>
      <c r="H61" s="106"/>
      <c r="I61" s="106"/>
      <c r="J61" s="106"/>
      <c r="K61" s="107"/>
    </row>
    <row r="62" spans="1:11" ht="57.5" x14ac:dyDescent="0.25">
      <c r="A62" s="37">
        <v>56</v>
      </c>
      <c r="B62" s="66" t="s">
        <v>102</v>
      </c>
      <c r="C62" s="67" t="s">
        <v>103</v>
      </c>
      <c r="D62" s="68"/>
      <c r="E62" s="72">
        <v>8</v>
      </c>
      <c r="F62" s="99">
        <v>44190</v>
      </c>
      <c r="G62" s="73">
        <f t="shared" si="4"/>
        <v>44134</v>
      </c>
      <c r="H62" s="106"/>
      <c r="I62" s="106"/>
      <c r="J62" s="106"/>
      <c r="K62" s="107"/>
    </row>
    <row r="63" spans="1:11" ht="34.5" x14ac:dyDescent="0.25">
      <c r="A63" s="37">
        <v>57</v>
      </c>
      <c r="B63" s="83" t="s">
        <v>256</v>
      </c>
      <c r="C63" s="67" t="s">
        <v>104</v>
      </c>
      <c r="D63" s="68"/>
      <c r="E63" s="72">
        <v>8</v>
      </c>
      <c r="F63" s="99">
        <v>44190</v>
      </c>
      <c r="G63" s="73">
        <f t="shared" si="4"/>
        <v>44134</v>
      </c>
      <c r="H63" s="106"/>
      <c r="I63" s="106"/>
      <c r="J63" s="106"/>
      <c r="K63" s="107"/>
    </row>
    <row r="64" spans="1:11" ht="34.5" x14ac:dyDescent="0.25">
      <c r="A64" s="37">
        <v>58</v>
      </c>
      <c r="B64" s="66" t="s">
        <v>257</v>
      </c>
      <c r="C64" s="67" t="s">
        <v>106</v>
      </c>
      <c r="D64" s="68"/>
      <c r="E64" s="72">
        <v>6</v>
      </c>
      <c r="F64" s="99">
        <v>44190</v>
      </c>
      <c r="G64" s="73">
        <f t="shared" si="4"/>
        <v>44148</v>
      </c>
      <c r="H64" s="106"/>
      <c r="I64" s="106"/>
      <c r="J64" s="106"/>
      <c r="K64" s="107"/>
    </row>
    <row r="65" spans="1:11" ht="57.5" x14ac:dyDescent="0.25">
      <c r="A65" s="37">
        <v>59</v>
      </c>
      <c r="B65" s="66" t="s">
        <v>234</v>
      </c>
      <c r="C65" s="67" t="s">
        <v>107</v>
      </c>
      <c r="D65" s="68"/>
      <c r="E65" s="72">
        <v>4</v>
      </c>
      <c r="F65" s="99">
        <v>44190</v>
      </c>
      <c r="G65" s="73">
        <f t="shared" si="4"/>
        <v>44162</v>
      </c>
      <c r="H65" s="106"/>
      <c r="I65" s="106"/>
      <c r="J65" s="106"/>
      <c r="K65" s="107"/>
    </row>
    <row r="66" spans="1:11" ht="23" x14ac:dyDescent="0.25">
      <c r="A66" s="37">
        <v>60</v>
      </c>
      <c r="B66" s="66" t="s">
        <v>108</v>
      </c>
      <c r="C66" s="67" t="s">
        <v>109</v>
      </c>
      <c r="D66" s="68"/>
      <c r="E66" s="72">
        <v>4</v>
      </c>
      <c r="F66" s="99">
        <v>44190</v>
      </c>
      <c r="G66" s="73">
        <f t="shared" si="4"/>
        <v>44162</v>
      </c>
      <c r="H66" s="106"/>
      <c r="I66" s="106"/>
      <c r="J66" s="106"/>
      <c r="K66" s="107"/>
    </row>
    <row r="67" spans="1:11" ht="57.5" x14ac:dyDescent="0.25">
      <c r="A67" s="37">
        <v>61</v>
      </c>
      <c r="B67" s="66" t="s">
        <v>110</v>
      </c>
      <c r="C67" s="67" t="s">
        <v>111</v>
      </c>
      <c r="D67" s="68"/>
      <c r="E67" s="72">
        <v>4</v>
      </c>
      <c r="F67" s="99">
        <v>44190</v>
      </c>
      <c r="G67" s="73">
        <f t="shared" si="4"/>
        <v>44162</v>
      </c>
      <c r="H67" s="106"/>
      <c r="I67" s="106"/>
      <c r="J67" s="106"/>
      <c r="K67" s="107"/>
    </row>
    <row r="68" spans="1:11" ht="23" x14ac:dyDescent="0.25">
      <c r="A68" s="37">
        <v>62</v>
      </c>
      <c r="B68" s="66" t="s">
        <v>112</v>
      </c>
      <c r="C68" s="67" t="s">
        <v>113</v>
      </c>
      <c r="D68" s="68"/>
      <c r="E68" s="72">
        <v>3</v>
      </c>
      <c r="F68" s="99">
        <v>44190</v>
      </c>
      <c r="G68" s="73">
        <f t="shared" si="4"/>
        <v>44169</v>
      </c>
      <c r="H68" s="106"/>
      <c r="I68" s="106"/>
      <c r="J68" s="106"/>
      <c r="K68" s="107"/>
    </row>
    <row r="69" spans="1:11" ht="23" x14ac:dyDescent="0.25">
      <c r="A69" s="37">
        <v>63</v>
      </c>
      <c r="B69" s="66" t="s">
        <v>258</v>
      </c>
      <c r="C69" s="67" t="s">
        <v>259</v>
      </c>
      <c r="D69" s="68"/>
      <c r="E69" s="72">
        <v>2</v>
      </c>
      <c r="F69" s="99">
        <v>44190</v>
      </c>
      <c r="G69" s="73">
        <f t="shared" si="4"/>
        <v>44176</v>
      </c>
      <c r="H69" s="106"/>
      <c r="I69" s="106"/>
      <c r="J69" s="106"/>
      <c r="K69" s="107"/>
    </row>
    <row r="70" spans="1:11" ht="23" x14ac:dyDescent="0.25">
      <c r="A70" s="37">
        <v>64</v>
      </c>
      <c r="B70" s="66" t="s">
        <v>161</v>
      </c>
      <c r="C70" s="67"/>
      <c r="D70" s="68"/>
      <c r="E70" s="72">
        <v>1</v>
      </c>
      <c r="F70" s="99">
        <v>44190</v>
      </c>
      <c r="G70" s="73">
        <f t="shared" si="4"/>
        <v>44183</v>
      </c>
      <c r="H70" s="106"/>
      <c r="I70" s="106"/>
      <c r="J70" s="106"/>
      <c r="K70" s="107"/>
    </row>
    <row r="71" spans="1:11" s="38" customFormat="1" ht="46" x14ac:dyDescent="0.25">
      <c r="A71" s="37">
        <v>65</v>
      </c>
      <c r="B71" s="66" t="s">
        <v>162</v>
      </c>
      <c r="C71" s="67" t="s">
        <v>163</v>
      </c>
      <c r="D71" s="68"/>
      <c r="E71" s="72">
        <v>1</v>
      </c>
      <c r="F71" s="99">
        <v>44190</v>
      </c>
      <c r="G71" s="73">
        <f t="shared" si="4"/>
        <v>44183</v>
      </c>
      <c r="H71" s="106"/>
      <c r="I71" s="106"/>
      <c r="J71" s="106"/>
      <c r="K71" s="107"/>
    </row>
    <row r="72" spans="1:11" s="38" customFormat="1" x14ac:dyDescent="0.25">
      <c r="A72" s="37">
        <v>66</v>
      </c>
      <c r="B72" s="66" t="s">
        <v>164</v>
      </c>
      <c r="C72" s="67" t="s">
        <v>165</v>
      </c>
      <c r="D72" s="68"/>
      <c r="E72" s="72">
        <v>4</v>
      </c>
      <c r="F72" s="99">
        <v>44190</v>
      </c>
      <c r="G72" s="73">
        <f t="shared" si="4"/>
        <v>44162</v>
      </c>
      <c r="H72" s="106"/>
      <c r="I72" s="106"/>
      <c r="J72" s="106"/>
      <c r="K72" s="107"/>
    </row>
    <row r="73" spans="1:11" ht="46" x14ac:dyDescent="0.25">
      <c r="A73" s="37">
        <v>67</v>
      </c>
      <c r="B73" s="66" t="s">
        <v>260</v>
      </c>
      <c r="C73" s="67" t="s">
        <v>166</v>
      </c>
      <c r="D73" s="68"/>
      <c r="E73" s="72">
        <v>4</v>
      </c>
      <c r="F73" s="99">
        <v>44190</v>
      </c>
      <c r="G73" s="73">
        <f t="shared" si="4"/>
        <v>44162</v>
      </c>
      <c r="H73" s="106"/>
      <c r="I73" s="106"/>
      <c r="J73" s="106"/>
      <c r="K73" s="107"/>
    </row>
    <row r="74" spans="1:11" ht="23" x14ac:dyDescent="0.25">
      <c r="A74" s="37">
        <v>68</v>
      </c>
      <c r="B74" s="66" t="s">
        <v>167</v>
      </c>
      <c r="C74" s="67"/>
      <c r="D74" s="68"/>
      <c r="E74" s="72">
        <v>1</v>
      </c>
      <c r="F74" s="99">
        <v>44190</v>
      </c>
      <c r="G74" s="73">
        <f t="shared" si="4"/>
        <v>44183</v>
      </c>
      <c r="H74" s="106"/>
      <c r="I74" s="106"/>
      <c r="J74" s="106"/>
      <c r="K74" s="107"/>
    </row>
    <row r="75" spans="1:11" ht="34.5" x14ac:dyDescent="0.25">
      <c r="A75" s="37">
        <v>69</v>
      </c>
      <c r="B75" s="66" t="s">
        <v>261</v>
      </c>
      <c r="C75" s="67" t="s">
        <v>168</v>
      </c>
      <c r="D75" s="68"/>
      <c r="E75" s="72"/>
      <c r="F75" s="99">
        <v>44190</v>
      </c>
      <c r="G75" s="73">
        <f t="shared" si="4"/>
        <v>44190</v>
      </c>
      <c r="H75" s="106"/>
      <c r="I75" s="106"/>
      <c r="J75" s="106"/>
      <c r="K75" s="107"/>
    </row>
    <row r="76" spans="1:11" x14ac:dyDescent="0.25">
      <c r="A76" s="37">
        <v>70</v>
      </c>
      <c r="B76" s="66" t="s">
        <v>262</v>
      </c>
      <c r="C76" s="67" t="s">
        <v>116</v>
      </c>
      <c r="D76" s="68"/>
      <c r="E76" s="72">
        <v>1</v>
      </c>
      <c r="F76" s="99">
        <v>44190</v>
      </c>
      <c r="G76" s="73">
        <f t="shared" si="4"/>
        <v>44183</v>
      </c>
      <c r="H76" s="106"/>
      <c r="I76" s="106"/>
      <c r="J76" s="106"/>
      <c r="K76" s="107"/>
    </row>
    <row r="77" spans="1:11" ht="30" x14ac:dyDescent="0.25">
      <c r="B77" s="82" t="s">
        <v>117</v>
      </c>
      <c r="C77" s="71"/>
      <c r="D77" s="71"/>
      <c r="E77" s="71"/>
      <c r="F77" s="100"/>
      <c r="G77" s="74"/>
      <c r="H77" s="104"/>
      <c r="I77" s="104"/>
      <c r="J77" s="104"/>
      <c r="K77" s="105"/>
    </row>
    <row r="78" spans="1:11" ht="23" x14ac:dyDescent="0.25">
      <c r="A78" s="37">
        <v>71</v>
      </c>
      <c r="B78" s="66" t="s">
        <v>263</v>
      </c>
      <c r="C78" s="67" t="s">
        <v>118</v>
      </c>
      <c r="D78" s="68">
        <v>500</v>
      </c>
      <c r="E78" s="72">
        <v>16.100000000000001</v>
      </c>
      <c r="F78" s="99">
        <v>44190</v>
      </c>
      <c r="G78" s="73">
        <f t="shared" ref="G78:G100" si="5">IFERROR(IF(F78-7*E78&lt;=0,"",F78-7*E78),"")</f>
        <v>44077.3</v>
      </c>
      <c r="H78" s="106"/>
      <c r="I78" s="106"/>
      <c r="J78" s="106"/>
      <c r="K78" s="107"/>
    </row>
    <row r="79" spans="1:11" ht="23" x14ac:dyDescent="0.25">
      <c r="A79" s="37">
        <v>72</v>
      </c>
      <c r="B79" s="66" t="s">
        <v>119</v>
      </c>
      <c r="C79" s="67" t="s">
        <v>120</v>
      </c>
      <c r="D79" s="68">
        <v>2000</v>
      </c>
      <c r="E79" s="72">
        <v>16</v>
      </c>
      <c r="F79" s="99">
        <v>44190</v>
      </c>
      <c r="G79" s="73">
        <f t="shared" si="5"/>
        <v>44078</v>
      </c>
      <c r="H79" s="106"/>
      <c r="I79" s="106"/>
      <c r="J79" s="106"/>
      <c r="K79" s="107"/>
    </row>
    <row r="80" spans="1:11" ht="23" x14ac:dyDescent="0.25">
      <c r="A80" s="37">
        <v>73</v>
      </c>
      <c r="B80" s="66" t="s">
        <v>264</v>
      </c>
      <c r="C80" s="67" t="s">
        <v>121</v>
      </c>
      <c r="D80" s="68"/>
      <c r="E80" s="72">
        <v>16.100000000000001</v>
      </c>
      <c r="F80" s="99">
        <v>44190</v>
      </c>
      <c r="G80" s="73">
        <f t="shared" si="5"/>
        <v>44077.3</v>
      </c>
      <c r="H80" s="106"/>
      <c r="I80" s="106"/>
      <c r="J80" s="106"/>
      <c r="K80" s="107"/>
    </row>
    <row r="81" spans="1:11" x14ac:dyDescent="0.25">
      <c r="A81" s="37">
        <v>74</v>
      </c>
      <c r="B81" s="66" t="s">
        <v>122</v>
      </c>
      <c r="C81" s="67" t="s">
        <v>123</v>
      </c>
      <c r="D81" s="70"/>
      <c r="E81" s="72">
        <v>16</v>
      </c>
      <c r="F81" s="99">
        <v>44190</v>
      </c>
      <c r="G81" s="73">
        <f t="shared" si="5"/>
        <v>44078</v>
      </c>
      <c r="H81" s="106"/>
      <c r="I81" s="106"/>
      <c r="J81" s="106"/>
      <c r="K81" s="107"/>
    </row>
    <row r="82" spans="1:11" ht="23" x14ac:dyDescent="0.25">
      <c r="A82" s="37">
        <v>75</v>
      </c>
      <c r="B82" s="66" t="s">
        <v>124</v>
      </c>
      <c r="C82" s="67" t="s">
        <v>125</v>
      </c>
      <c r="D82" s="68">
        <v>200</v>
      </c>
      <c r="E82" s="72">
        <v>16</v>
      </c>
      <c r="F82" s="99">
        <v>44190</v>
      </c>
      <c r="G82" s="73">
        <f t="shared" si="5"/>
        <v>44078</v>
      </c>
      <c r="H82" s="106"/>
      <c r="I82" s="106"/>
      <c r="J82" s="106"/>
      <c r="K82" s="107"/>
    </row>
    <row r="83" spans="1:11" ht="57.5" x14ac:dyDescent="0.25">
      <c r="A83" s="37">
        <v>76</v>
      </c>
      <c r="B83" s="66" t="s">
        <v>126</v>
      </c>
      <c r="C83" s="67" t="s">
        <v>118</v>
      </c>
      <c r="D83" s="68">
        <v>500</v>
      </c>
      <c r="E83" s="72">
        <v>12</v>
      </c>
      <c r="F83" s="99">
        <v>44190</v>
      </c>
      <c r="G83" s="73">
        <f t="shared" si="5"/>
        <v>44106</v>
      </c>
      <c r="H83" s="106"/>
      <c r="I83" s="106"/>
      <c r="J83" s="106"/>
      <c r="K83" s="107"/>
    </row>
    <row r="84" spans="1:11" ht="34.5" x14ac:dyDescent="0.25">
      <c r="A84" s="37">
        <v>77</v>
      </c>
      <c r="B84" s="66" t="s">
        <v>127</v>
      </c>
      <c r="C84" s="67" t="s">
        <v>118</v>
      </c>
      <c r="D84" s="68">
        <v>2</v>
      </c>
      <c r="E84" s="72">
        <v>12</v>
      </c>
      <c r="F84" s="99">
        <v>44190</v>
      </c>
      <c r="G84" s="73">
        <f t="shared" si="5"/>
        <v>44106</v>
      </c>
      <c r="H84" s="106"/>
      <c r="I84" s="106"/>
      <c r="J84" s="106"/>
      <c r="K84" s="107"/>
    </row>
    <row r="85" spans="1:11" ht="34.5" x14ac:dyDescent="0.25">
      <c r="A85" s="37">
        <v>78</v>
      </c>
      <c r="B85" s="66" t="s">
        <v>128</v>
      </c>
      <c r="C85" s="67" t="s">
        <v>129</v>
      </c>
      <c r="D85" s="68">
        <v>300</v>
      </c>
      <c r="E85" s="72">
        <v>12</v>
      </c>
      <c r="F85" s="99">
        <v>44190</v>
      </c>
      <c r="G85" s="73">
        <f t="shared" si="5"/>
        <v>44106</v>
      </c>
      <c r="H85" s="106"/>
      <c r="I85" s="106"/>
      <c r="J85" s="106"/>
      <c r="K85" s="107"/>
    </row>
    <row r="86" spans="1:11" x14ac:dyDescent="0.25">
      <c r="A86" s="37">
        <v>79</v>
      </c>
      <c r="B86" s="66" t="s">
        <v>130</v>
      </c>
      <c r="C86" s="67" t="s">
        <v>131</v>
      </c>
      <c r="D86" s="68">
        <v>1600</v>
      </c>
      <c r="E86" s="72">
        <v>8</v>
      </c>
      <c r="F86" s="99">
        <v>44190</v>
      </c>
      <c r="G86" s="73">
        <f t="shared" si="5"/>
        <v>44134</v>
      </c>
      <c r="H86" s="106"/>
      <c r="I86" s="106"/>
      <c r="J86" s="106"/>
      <c r="K86" s="107"/>
    </row>
    <row r="87" spans="1:11" ht="46" x14ac:dyDescent="0.25">
      <c r="A87" s="37">
        <v>80</v>
      </c>
      <c r="B87" s="83" t="s">
        <v>265</v>
      </c>
      <c r="C87" s="67" t="s">
        <v>133</v>
      </c>
      <c r="D87" s="68"/>
      <c r="E87" s="72">
        <v>8</v>
      </c>
      <c r="F87" s="99">
        <v>44190</v>
      </c>
      <c r="G87" s="73">
        <f t="shared" si="5"/>
        <v>44134</v>
      </c>
      <c r="H87" s="106"/>
      <c r="I87" s="106"/>
      <c r="J87" s="106"/>
      <c r="K87" s="107"/>
    </row>
    <row r="88" spans="1:11" ht="23" x14ac:dyDescent="0.25">
      <c r="A88" s="37">
        <v>81</v>
      </c>
      <c r="B88" s="66" t="s">
        <v>134</v>
      </c>
      <c r="C88" s="67"/>
      <c r="D88" s="68">
        <v>350</v>
      </c>
      <c r="E88" s="72">
        <v>8</v>
      </c>
      <c r="F88" s="99">
        <v>44190</v>
      </c>
      <c r="G88" s="73">
        <f t="shared" si="5"/>
        <v>44134</v>
      </c>
      <c r="H88" s="106"/>
      <c r="I88" s="106"/>
      <c r="J88" s="106"/>
      <c r="K88" s="107"/>
    </row>
    <row r="89" spans="1:11" ht="46" x14ac:dyDescent="0.25">
      <c r="A89" s="37">
        <v>82</v>
      </c>
      <c r="B89" s="66" t="s">
        <v>135</v>
      </c>
      <c r="C89" s="67" t="s">
        <v>136</v>
      </c>
      <c r="D89" s="68"/>
      <c r="E89" s="72">
        <v>4</v>
      </c>
      <c r="F89" s="99">
        <v>44190</v>
      </c>
      <c r="G89" s="73">
        <f t="shared" si="5"/>
        <v>44162</v>
      </c>
      <c r="H89" s="106"/>
      <c r="I89" s="106"/>
      <c r="J89" s="106"/>
      <c r="K89" s="107"/>
    </row>
    <row r="90" spans="1:11" ht="23" x14ac:dyDescent="0.25">
      <c r="A90" s="37">
        <v>83</v>
      </c>
      <c r="B90" s="66" t="s">
        <v>137</v>
      </c>
      <c r="C90" s="67" t="s">
        <v>138</v>
      </c>
      <c r="D90" s="68"/>
      <c r="E90" s="72">
        <v>4</v>
      </c>
      <c r="F90" s="99">
        <v>44190</v>
      </c>
      <c r="G90" s="73">
        <f t="shared" si="5"/>
        <v>44162</v>
      </c>
      <c r="H90" s="106"/>
      <c r="I90" s="106"/>
      <c r="J90" s="106"/>
      <c r="K90" s="107"/>
    </row>
    <row r="91" spans="1:11" x14ac:dyDescent="0.25">
      <c r="A91" s="37">
        <v>84</v>
      </c>
      <c r="B91" s="66" t="s">
        <v>139</v>
      </c>
      <c r="C91" s="67"/>
      <c r="D91" s="68"/>
      <c r="E91" s="72">
        <v>8</v>
      </c>
      <c r="F91" s="99">
        <v>44190</v>
      </c>
      <c r="G91" s="73">
        <f t="shared" si="5"/>
        <v>44134</v>
      </c>
      <c r="H91" s="106"/>
      <c r="I91" s="106"/>
      <c r="J91" s="106"/>
      <c r="K91" s="107"/>
    </row>
    <row r="92" spans="1:11" ht="23" x14ac:dyDescent="0.25">
      <c r="A92" s="37">
        <v>85</v>
      </c>
      <c r="B92" s="66" t="s">
        <v>268</v>
      </c>
      <c r="C92" s="67" t="s">
        <v>141</v>
      </c>
      <c r="D92" s="68"/>
      <c r="E92" s="72">
        <v>8</v>
      </c>
      <c r="F92" s="99">
        <v>44190</v>
      </c>
      <c r="G92" s="73">
        <f t="shared" si="5"/>
        <v>44134</v>
      </c>
      <c r="H92" s="106"/>
      <c r="I92" s="106"/>
      <c r="J92" s="106"/>
      <c r="K92" s="107"/>
    </row>
    <row r="93" spans="1:11" x14ac:dyDescent="0.25">
      <c r="A93" s="37">
        <v>86</v>
      </c>
      <c r="B93" s="66" t="s">
        <v>266</v>
      </c>
      <c r="C93" s="67" t="s">
        <v>141</v>
      </c>
      <c r="D93" s="68"/>
      <c r="E93" s="72">
        <v>8</v>
      </c>
      <c r="F93" s="99">
        <v>44190</v>
      </c>
      <c r="G93" s="73">
        <f t="shared" si="5"/>
        <v>44134</v>
      </c>
      <c r="H93" s="106"/>
      <c r="I93" s="106"/>
      <c r="J93" s="106"/>
      <c r="K93" s="107"/>
    </row>
    <row r="94" spans="1:11" x14ac:dyDescent="0.25">
      <c r="A94" s="37">
        <v>87</v>
      </c>
      <c r="B94" s="66" t="s">
        <v>267</v>
      </c>
      <c r="C94" s="67" t="s">
        <v>141</v>
      </c>
      <c r="D94" s="68"/>
      <c r="E94" s="72">
        <v>8</v>
      </c>
      <c r="F94" s="99">
        <v>44190</v>
      </c>
      <c r="G94" s="73">
        <f t="shared" si="5"/>
        <v>44134</v>
      </c>
      <c r="H94" s="106"/>
      <c r="I94" s="106"/>
      <c r="J94" s="106"/>
      <c r="K94" s="107"/>
    </row>
    <row r="95" spans="1:11" ht="23" x14ac:dyDescent="0.25">
      <c r="A95" s="37">
        <v>88</v>
      </c>
      <c r="B95" s="66" t="s">
        <v>144</v>
      </c>
      <c r="C95" s="67" t="s">
        <v>123</v>
      </c>
      <c r="D95" s="70"/>
      <c r="E95" s="72">
        <v>8</v>
      </c>
      <c r="F95" s="99">
        <v>44190</v>
      </c>
      <c r="G95" s="73">
        <f t="shared" si="5"/>
        <v>44134</v>
      </c>
      <c r="H95" s="106"/>
      <c r="I95" s="106"/>
      <c r="J95" s="106"/>
      <c r="K95" s="107"/>
    </row>
    <row r="96" spans="1:11" ht="34.5" x14ac:dyDescent="0.25">
      <c r="A96" s="37">
        <v>89</v>
      </c>
      <c r="B96" s="66" t="s">
        <v>145</v>
      </c>
      <c r="C96" s="67" t="s">
        <v>125</v>
      </c>
      <c r="D96" s="68">
        <v>200</v>
      </c>
      <c r="E96" s="72">
        <v>8</v>
      </c>
      <c r="F96" s="99">
        <v>44190</v>
      </c>
      <c r="G96" s="73">
        <f t="shared" si="5"/>
        <v>44134</v>
      </c>
      <c r="H96" s="106"/>
      <c r="I96" s="106"/>
      <c r="J96" s="106"/>
      <c r="K96" s="107"/>
    </row>
    <row r="97" spans="1:11" ht="23" x14ac:dyDescent="0.25">
      <c r="A97" s="37">
        <v>90</v>
      </c>
      <c r="B97" s="66" t="s">
        <v>146</v>
      </c>
      <c r="C97" s="67" t="s">
        <v>138</v>
      </c>
      <c r="D97" s="68">
        <v>250</v>
      </c>
      <c r="E97" s="72">
        <v>4</v>
      </c>
      <c r="F97" s="99">
        <v>44190</v>
      </c>
      <c r="G97" s="73">
        <f t="shared" si="5"/>
        <v>44162</v>
      </c>
      <c r="H97" s="106"/>
      <c r="I97" s="106"/>
      <c r="J97" s="106"/>
      <c r="K97" s="107"/>
    </row>
    <row r="98" spans="1:11" ht="23" x14ac:dyDescent="0.25">
      <c r="A98" s="37">
        <v>91</v>
      </c>
      <c r="B98" s="83" t="s">
        <v>147</v>
      </c>
      <c r="C98" s="67" t="s">
        <v>148</v>
      </c>
      <c r="D98" s="68"/>
      <c r="E98" s="72">
        <v>1</v>
      </c>
      <c r="F98" s="99">
        <v>44190</v>
      </c>
      <c r="G98" s="73">
        <f t="shared" si="5"/>
        <v>44183</v>
      </c>
      <c r="H98" s="106"/>
      <c r="I98" s="106"/>
      <c r="J98" s="106"/>
      <c r="K98" s="107"/>
    </row>
    <row r="99" spans="1:11" ht="23" x14ac:dyDescent="0.25">
      <c r="A99" s="37">
        <v>92</v>
      </c>
      <c r="B99" s="83" t="s">
        <v>149</v>
      </c>
      <c r="C99" s="67"/>
      <c r="D99" s="68"/>
      <c r="E99" s="72">
        <v>4</v>
      </c>
      <c r="F99" s="99">
        <v>44190</v>
      </c>
      <c r="G99" s="73">
        <f t="shared" si="5"/>
        <v>44162</v>
      </c>
      <c r="H99" s="106"/>
      <c r="I99" s="106"/>
      <c r="J99" s="106"/>
      <c r="K99" s="107"/>
    </row>
    <row r="100" spans="1:11" ht="23" x14ac:dyDescent="0.25">
      <c r="A100" s="37">
        <v>93</v>
      </c>
      <c r="B100" s="83" t="s">
        <v>150</v>
      </c>
      <c r="C100" s="67"/>
      <c r="D100" s="78"/>
      <c r="E100" s="79">
        <v>4</v>
      </c>
      <c r="F100" s="99">
        <v>44190</v>
      </c>
      <c r="G100" s="73">
        <f t="shared" si="5"/>
        <v>44162</v>
      </c>
      <c r="H100" s="106"/>
      <c r="I100" s="106"/>
      <c r="J100" s="106"/>
      <c r="K100" s="107"/>
    </row>
    <row r="101" spans="1:11" ht="28" customHeight="1" x14ac:dyDescent="0.25">
      <c r="B101" s="84" t="s">
        <v>151</v>
      </c>
      <c r="C101" s="71"/>
      <c r="D101" s="71"/>
      <c r="E101" s="71"/>
      <c r="F101" s="100"/>
      <c r="G101" s="74"/>
      <c r="H101" s="104"/>
      <c r="I101" s="104"/>
      <c r="J101" s="104"/>
      <c r="K101" s="105"/>
    </row>
    <row r="102" spans="1:11" ht="105" customHeight="1" x14ac:dyDescent="0.25">
      <c r="A102" s="37">
        <v>94</v>
      </c>
      <c r="B102" s="66" t="s">
        <v>152</v>
      </c>
      <c r="C102" s="67" t="s">
        <v>153</v>
      </c>
      <c r="D102" s="68" t="s">
        <v>48</v>
      </c>
      <c r="E102" s="72">
        <v>8</v>
      </c>
      <c r="F102" s="99">
        <v>44190</v>
      </c>
      <c r="G102" s="73">
        <f t="shared" ref="G102:G126" si="6">IFERROR(IF(F102-7*E102&lt;=0,"",F102-7*E102),"")</f>
        <v>44134</v>
      </c>
      <c r="H102" s="106"/>
      <c r="I102" s="106"/>
      <c r="J102" s="106"/>
      <c r="K102" s="107"/>
    </row>
    <row r="103" spans="1:11" ht="66" customHeight="1" x14ac:dyDescent="0.25">
      <c r="A103" s="37">
        <v>95</v>
      </c>
      <c r="B103" s="66" t="s">
        <v>269</v>
      </c>
      <c r="C103" s="67"/>
      <c r="D103" s="68" t="s">
        <v>48</v>
      </c>
      <c r="E103" s="72">
        <v>8</v>
      </c>
      <c r="F103" s="99">
        <v>44190</v>
      </c>
      <c r="G103" s="73">
        <f t="shared" si="6"/>
        <v>44134</v>
      </c>
      <c r="H103" s="106"/>
      <c r="I103" s="108" t="s">
        <v>154</v>
      </c>
      <c r="J103" s="106"/>
      <c r="K103" s="107"/>
    </row>
    <row r="104" spans="1:11" ht="53.25" customHeight="1" x14ac:dyDescent="0.25">
      <c r="A104" s="37">
        <v>96</v>
      </c>
      <c r="B104" s="66" t="s">
        <v>155</v>
      </c>
      <c r="C104" s="67" t="s">
        <v>156</v>
      </c>
      <c r="D104" s="68" t="s">
        <v>48</v>
      </c>
      <c r="E104" s="72">
        <v>8</v>
      </c>
      <c r="F104" s="99">
        <v>44190</v>
      </c>
      <c r="G104" s="73">
        <f t="shared" si="6"/>
        <v>44134</v>
      </c>
      <c r="H104" s="106"/>
      <c r="I104" s="106"/>
      <c r="J104" s="106"/>
      <c r="K104" s="107"/>
    </row>
    <row r="105" spans="1:11" ht="78.75" customHeight="1" x14ac:dyDescent="0.25">
      <c r="A105" s="37">
        <v>97</v>
      </c>
      <c r="B105" s="66" t="s">
        <v>157</v>
      </c>
      <c r="C105" s="67" t="s">
        <v>158</v>
      </c>
      <c r="D105" s="68" t="s">
        <v>48</v>
      </c>
      <c r="E105" s="72">
        <v>8</v>
      </c>
      <c r="F105" s="99">
        <v>44190</v>
      </c>
      <c r="G105" s="73">
        <f t="shared" si="6"/>
        <v>44134</v>
      </c>
      <c r="H105" s="106"/>
      <c r="I105" s="106"/>
      <c r="J105" s="106"/>
      <c r="K105" s="107"/>
    </row>
    <row r="106" spans="1:11" ht="23" x14ac:dyDescent="0.25">
      <c r="A106" s="37">
        <v>98</v>
      </c>
      <c r="B106" s="66" t="s">
        <v>159</v>
      </c>
      <c r="C106" s="67"/>
      <c r="D106" s="68" t="s">
        <v>48</v>
      </c>
      <c r="E106" s="72">
        <v>8</v>
      </c>
      <c r="F106" s="99">
        <v>44190</v>
      </c>
      <c r="G106" s="73">
        <f t="shared" si="6"/>
        <v>44134</v>
      </c>
      <c r="H106" s="106"/>
      <c r="I106" s="106"/>
      <c r="J106" s="106"/>
      <c r="K106" s="107"/>
    </row>
    <row r="107" spans="1:11" ht="23" x14ac:dyDescent="0.25">
      <c r="A107" s="37">
        <v>99</v>
      </c>
      <c r="B107" s="66" t="s">
        <v>160</v>
      </c>
      <c r="C107" s="67"/>
      <c r="D107" s="68"/>
      <c r="E107" s="72">
        <v>4</v>
      </c>
      <c r="F107" s="99">
        <v>44190</v>
      </c>
      <c r="G107" s="73">
        <f t="shared" ref="G107:G108" si="7">IFERROR(IF(F107-7*E107&lt;=0,"",F107-7*E107),"")</f>
        <v>44162</v>
      </c>
      <c r="H107" s="106"/>
      <c r="I107" s="106"/>
      <c r="J107" s="106"/>
      <c r="K107" s="107"/>
    </row>
    <row r="108" spans="1:11" ht="46" x14ac:dyDescent="0.25">
      <c r="A108" s="37">
        <v>100</v>
      </c>
      <c r="B108" s="66" t="s">
        <v>270</v>
      </c>
      <c r="C108" s="67"/>
      <c r="D108" s="68"/>
      <c r="E108" s="72">
        <v>4</v>
      </c>
      <c r="F108" s="99">
        <v>44190</v>
      </c>
      <c r="G108" s="73">
        <f t="shared" si="7"/>
        <v>44162</v>
      </c>
      <c r="H108" s="106"/>
      <c r="I108" s="106"/>
      <c r="J108" s="106"/>
      <c r="K108" s="107"/>
    </row>
    <row r="109" spans="1:11" x14ac:dyDescent="0.25">
      <c r="A109" s="37">
        <v>101</v>
      </c>
      <c r="B109" s="43"/>
      <c r="C109" s="43"/>
      <c r="D109" s="44"/>
      <c r="E109" s="45"/>
      <c r="F109" s="101"/>
      <c r="G109" s="47"/>
      <c r="H109" s="110"/>
      <c r="I109" s="110"/>
      <c r="J109" s="110"/>
      <c r="K109" s="111"/>
    </row>
    <row r="110" spans="1:11" s="38" customFormat="1" x14ac:dyDescent="0.25">
      <c r="A110" s="37">
        <v>102</v>
      </c>
      <c r="B110" s="43"/>
      <c r="C110" s="43"/>
      <c r="D110" s="44"/>
      <c r="E110" s="45"/>
      <c r="F110" s="101"/>
      <c r="G110" s="46"/>
      <c r="H110" s="112"/>
      <c r="I110" s="112"/>
      <c r="J110" s="112"/>
      <c r="K110" s="113"/>
    </row>
    <row r="111" spans="1:11" s="38" customFormat="1" x14ac:dyDescent="0.25">
      <c r="A111" s="37">
        <v>103</v>
      </c>
      <c r="B111" s="43"/>
      <c r="C111" s="43"/>
      <c r="D111" s="48"/>
      <c r="E111" s="45"/>
      <c r="F111" s="101"/>
      <c r="G111" s="47"/>
      <c r="H111" s="112"/>
      <c r="I111" s="112"/>
      <c r="J111" s="112"/>
      <c r="K111" s="113"/>
    </row>
    <row r="112" spans="1:11" x14ac:dyDescent="0.25">
      <c r="A112" s="37">
        <v>104</v>
      </c>
      <c r="B112" s="43"/>
      <c r="C112" s="43"/>
      <c r="D112" s="48"/>
      <c r="E112" s="45"/>
      <c r="F112" s="101"/>
      <c r="G112" s="46"/>
      <c r="H112" s="110"/>
      <c r="I112" s="110"/>
      <c r="J112" s="110"/>
      <c r="K112" s="111"/>
    </row>
    <row r="113" spans="1:11" x14ac:dyDescent="0.25">
      <c r="A113" s="37">
        <v>105</v>
      </c>
      <c r="B113" s="43"/>
      <c r="C113" s="43"/>
      <c r="D113" s="48"/>
      <c r="E113" s="45"/>
      <c r="F113" s="101"/>
      <c r="G113" s="46"/>
      <c r="H113" s="110"/>
      <c r="I113" s="110"/>
      <c r="J113" s="110"/>
      <c r="K113" s="111"/>
    </row>
    <row r="114" spans="1:11" x14ac:dyDescent="0.25">
      <c r="A114" s="37">
        <v>106</v>
      </c>
      <c r="B114" s="43"/>
      <c r="C114" s="43"/>
      <c r="D114" s="48"/>
      <c r="E114" s="45"/>
      <c r="F114" s="101"/>
      <c r="G114" s="46"/>
      <c r="H114" s="110"/>
      <c r="I114" s="110"/>
      <c r="J114" s="110"/>
      <c r="K114" s="111"/>
    </row>
    <row r="115" spans="1:11" ht="14" x14ac:dyDescent="0.25">
      <c r="A115" s="37">
        <v>107</v>
      </c>
      <c r="B115" s="49"/>
      <c r="C115" s="50"/>
      <c r="D115" s="48"/>
      <c r="E115" s="51"/>
      <c r="F115" s="101"/>
      <c r="G115" s="52" t="str">
        <f t="shared" si="6"/>
        <v/>
      </c>
      <c r="H115" s="110"/>
      <c r="I115" s="110"/>
      <c r="J115" s="110"/>
      <c r="K115" s="111"/>
    </row>
    <row r="116" spans="1:11" ht="14" x14ac:dyDescent="0.25">
      <c r="A116" s="37">
        <v>108</v>
      </c>
      <c r="B116" s="49"/>
      <c r="C116" s="50"/>
      <c r="D116" s="48"/>
      <c r="E116" s="51"/>
      <c r="F116" s="101"/>
      <c r="G116" s="52" t="str">
        <f t="shared" si="6"/>
        <v/>
      </c>
      <c r="H116" s="110"/>
      <c r="I116" s="110"/>
      <c r="J116" s="110"/>
      <c r="K116" s="111"/>
    </row>
    <row r="117" spans="1:11" ht="14" x14ac:dyDescent="0.25">
      <c r="A117" s="37">
        <v>109</v>
      </c>
      <c r="B117" s="49"/>
      <c r="C117" s="50"/>
      <c r="D117" s="48"/>
      <c r="E117" s="51"/>
      <c r="F117" s="101"/>
      <c r="G117" s="52" t="str">
        <f t="shared" si="6"/>
        <v/>
      </c>
      <c r="H117" s="110"/>
      <c r="I117" s="110"/>
      <c r="J117" s="110"/>
      <c r="K117" s="111"/>
    </row>
    <row r="118" spans="1:11" ht="14" x14ac:dyDescent="0.25">
      <c r="A118" s="37">
        <v>110</v>
      </c>
      <c r="B118" s="49"/>
      <c r="C118" s="50"/>
      <c r="D118" s="48"/>
      <c r="E118" s="51"/>
      <c r="F118" s="101"/>
      <c r="G118" s="52" t="str">
        <f t="shared" si="6"/>
        <v/>
      </c>
      <c r="H118" s="110"/>
      <c r="I118" s="110"/>
      <c r="J118" s="110"/>
      <c r="K118" s="111"/>
    </row>
    <row r="119" spans="1:11" ht="14" x14ac:dyDescent="0.25">
      <c r="A119" s="37">
        <v>111</v>
      </c>
      <c r="B119" s="49"/>
      <c r="C119" s="50"/>
      <c r="D119" s="48"/>
      <c r="E119" s="51"/>
      <c r="F119" s="101"/>
      <c r="G119" s="52" t="str">
        <f t="shared" si="6"/>
        <v/>
      </c>
      <c r="H119" s="110"/>
      <c r="I119" s="110"/>
      <c r="J119" s="110"/>
      <c r="K119" s="111"/>
    </row>
    <row r="120" spans="1:11" ht="14" x14ac:dyDescent="0.25">
      <c r="A120" s="37">
        <v>112</v>
      </c>
      <c r="B120" s="49"/>
      <c r="C120" s="50"/>
      <c r="D120" s="48"/>
      <c r="E120" s="51"/>
      <c r="F120" s="101"/>
      <c r="G120" s="52" t="str">
        <f t="shared" si="6"/>
        <v/>
      </c>
      <c r="H120" s="110"/>
      <c r="I120" s="110"/>
      <c r="J120" s="110"/>
      <c r="K120" s="111"/>
    </row>
    <row r="121" spans="1:11" ht="14" x14ac:dyDescent="0.25">
      <c r="A121" s="37">
        <v>113</v>
      </c>
      <c r="B121" s="49"/>
      <c r="C121" s="50"/>
      <c r="D121" s="48"/>
      <c r="E121" s="51"/>
      <c r="F121" s="101"/>
      <c r="G121" s="52" t="str">
        <f t="shared" si="6"/>
        <v/>
      </c>
      <c r="H121" s="110"/>
      <c r="I121" s="110"/>
      <c r="J121" s="110"/>
      <c r="K121" s="111"/>
    </row>
    <row r="122" spans="1:11" ht="14" x14ac:dyDescent="0.25">
      <c r="A122" s="37">
        <v>114</v>
      </c>
      <c r="B122" s="49"/>
      <c r="C122" s="50"/>
      <c r="D122" s="48"/>
      <c r="E122" s="51"/>
      <c r="F122" s="101"/>
      <c r="G122" s="52" t="str">
        <f t="shared" si="6"/>
        <v/>
      </c>
      <c r="H122" s="110"/>
      <c r="I122" s="110"/>
      <c r="J122" s="110"/>
      <c r="K122" s="111"/>
    </row>
    <row r="123" spans="1:11" ht="14" x14ac:dyDescent="0.25">
      <c r="A123" s="37">
        <v>115</v>
      </c>
      <c r="B123" s="49"/>
      <c r="C123" s="50"/>
      <c r="D123" s="48"/>
      <c r="E123" s="51"/>
      <c r="F123" s="101"/>
      <c r="G123" s="52" t="str">
        <f t="shared" si="6"/>
        <v/>
      </c>
      <c r="H123" s="110"/>
      <c r="I123" s="110"/>
      <c r="J123" s="110"/>
      <c r="K123" s="111"/>
    </row>
    <row r="124" spans="1:11" ht="14" x14ac:dyDescent="0.25">
      <c r="A124" s="37">
        <v>116</v>
      </c>
      <c r="B124" s="49"/>
      <c r="C124" s="50"/>
      <c r="D124" s="48"/>
      <c r="E124" s="51"/>
      <c r="F124" s="101"/>
      <c r="G124" s="52" t="str">
        <f t="shared" si="6"/>
        <v/>
      </c>
      <c r="H124" s="110"/>
      <c r="I124" s="110"/>
      <c r="J124" s="110"/>
      <c r="K124" s="111"/>
    </row>
    <row r="125" spans="1:11" ht="14" x14ac:dyDescent="0.25">
      <c r="A125" s="37">
        <v>117</v>
      </c>
      <c r="B125" s="49"/>
      <c r="C125" s="50"/>
      <c r="D125" s="48"/>
      <c r="E125" s="51"/>
      <c r="F125" s="101"/>
      <c r="G125" s="52" t="str">
        <f t="shared" si="6"/>
        <v/>
      </c>
      <c r="H125" s="110"/>
      <c r="I125" s="110"/>
      <c r="J125" s="110"/>
      <c r="K125" s="111"/>
    </row>
    <row r="126" spans="1:11" ht="14" x14ac:dyDescent="0.25">
      <c r="A126" s="37">
        <v>118</v>
      </c>
      <c r="B126" s="49"/>
      <c r="C126" s="50"/>
      <c r="D126" s="48"/>
      <c r="E126" s="51"/>
      <c r="F126" s="101"/>
      <c r="G126" s="52" t="str">
        <f t="shared" si="6"/>
        <v/>
      </c>
      <c r="H126" s="110"/>
      <c r="I126" s="110"/>
      <c r="J126" s="110"/>
      <c r="K126" s="111"/>
    </row>
  </sheetData>
  <sheetProtection algorithmName="SHA-512" hashValue="zUdOxq0I4leQhWfBH7mWtS5+kDT62TuFte1WG9yrsi6q98TRAG5Ctp1Sf3uIWMbQMvCq9krgx7Ws/AIIPwomjA==" saltValue="VkJY//dK9C/v1mcsaty4oQ==" spinCount="100000" sheet="1" objects="1" scenarios="1"/>
  <dataConsolidate/>
  <hyperlinks>
    <hyperlink ref="I28" r:id="rId1" xr:uid="{F7D12508-988A-4793-9F7D-EAC73A99787C}"/>
    <hyperlink ref="I32" r:id="rId2" xr:uid="{D8F588E1-8B73-4F62-AC7B-166343954418}"/>
    <hyperlink ref="I103" r:id="rId3" xr:uid="{580247BE-B2BD-4228-92E2-A9F2763E7CB2}"/>
  </hyperlinks>
  <printOptions horizontalCentered="1" verticalCentered="1"/>
  <pageMargins left="0.23622047244094491" right="0.23622047244094491" top="1.1417322834645669" bottom="0.74803149606299213" header="0.19685039370078741" footer="0.31496062992125984"/>
  <pageSetup scale="70" orientation="landscape" horizontalDpi="4294967293" verticalDpi="4294967293" r:id="rId4"/>
  <headerFooter scaleWithDoc="0">
    <oddHeader>&amp;C&amp;G</oddHeader>
    <oddFooter>&amp;C&amp;G</oddFooter>
  </headerFooter>
  <rowBreaks count="7" manualBreakCount="7">
    <brk id="16" max="16383" man="1"/>
    <brk id="25" max="16383" man="1"/>
    <brk id="34" max="16383" man="1"/>
    <brk id="52" max="16383" man="1"/>
    <brk id="65" max="16383" man="1"/>
    <brk id="76" max="16383" man="1"/>
    <brk id="100" min="1" max="10" man="1"/>
  </rowBreaks>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0D32E-E792-4D67-8B4C-DFDEC3305EFB}">
  <sheetPr codeName="Sheet2"/>
  <dimension ref="A1:I107"/>
  <sheetViews>
    <sheetView topLeftCell="B1" zoomScaleNormal="100" zoomScaleSheetLayoutView="100" workbookViewId="0">
      <selection activeCell="B5" sqref="B5"/>
    </sheetView>
  </sheetViews>
  <sheetFormatPr defaultRowHeight="13.5" x14ac:dyDescent="0.25"/>
  <cols>
    <col min="1" max="1" width="4.26953125" style="37" hidden="1" customWidth="1"/>
    <col min="2" max="2" width="50.81640625" style="56" customWidth="1"/>
    <col min="3" max="3" width="38.81640625" style="56" customWidth="1"/>
    <col min="4" max="4" width="17.81640625" style="57" customWidth="1"/>
    <col min="5" max="6" width="17.453125" style="95" customWidth="1"/>
    <col min="7" max="7" width="39.453125" style="96" customWidth="1"/>
    <col min="8" max="8" width="12.54296875" style="96" customWidth="1"/>
    <col min="9" max="9" width="18" style="37" bestFit="1" customWidth="1"/>
    <col min="10" max="16384" width="8.7265625" style="37"/>
  </cols>
  <sheetData>
    <row r="1" spans="1:9" s="61" customFormat="1" ht="56" customHeight="1" x14ac:dyDescent="0.35">
      <c r="A1" s="61" t="s">
        <v>169</v>
      </c>
      <c r="B1" s="62" t="s">
        <v>0</v>
      </c>
      <c r="C1" s="63" t="s">
        <v>1</v>
      </c>
      <c r="D1" s="64" t="s">
        <v>5</v>
      </c>
      <c r="E1" s="89" t="s">
        <v>6</v>
      </c>
      <c r="F1" s="89" t="s">
        <v>7</v>
      </c>
      <c r="G1" s="89" t="s">
        <v>8</v>
      </c>
      <c r="H1" s="89" t="s">
        <v>9</v>
      </c>
      <c r="I1" s="65"/>
    </row>
    <row r="2" spans="1:9" ht="23" x14ac:dyDescent="0.3">
      <c r="A2" s="54">
        <v>1</v>
      </c>
      <c r="B2" s="75" t="str">
        <f>_xlfn.IFNA(IF(VLOOKUP($A2,'New Launch Menu'!$A$3:$K$111,2,FALSE)=0,"",(VLOOKUP($A2,'New Launch Menu'!$A$3:$K$111,2,FALSE))),"")</f>
        <v>Create your business plan</v>
      </c>
      <c r="C2" s="75" t="str">
        <f>_xlfn.IFNA(IF(VLOOKUP($A2,'New Launch Menu'!$A$3:$K$111,3,FALSE)=0,"",(VLOOKUP($A2,'New Launch Menu'!$A$3:$K$111,3,FALSE))),"")</f>
        <v>Reach out to your Business Coach for template and guidance</v>
      </c>
      <c r="D2" s="76">
        <f>_xlfn.IFNA(IF(VLOOKUP($A2,'New Launch Menu'!$A$3:$K$111,7,FALSE)=0,"",(VLOOKUP($A2,'New Launch Menu'!$A$3:$K$111,7,FALSE))),"")</f>
        <v>44062.6</v>
      </c>
      <c r="E2" s="90" t="str">
        <f>_xlfn.IFNA(IF(VLOOKUP($A2,'New Launch Menu'!$A$3:$K$111,8,FALSE)=0,"",(VLOOKUP($A2,'New Launch Menu'!$A$3:$K$111,8,FALSE))),"")</f>
        <v/>
      </c>
      <c r="F2" s="90" t="str">
        <f>_xlfn.IFNA(IF(VLOOKUP($A2,'New Launch Menu'!$A$3:$K$111,9,FALSE)=0,"",(VLOOKUP($A2,'New Launch Menu'!$A$3:$K$111,9,FALSE))),"")</f>
        <v/>
      </c>
      <c r="G2" s="90" t="str">
        <f>_xlfn.IFNA(IF(VLOOKUP($A2,'New Launch Menu'!$A$3:$K$111,10,FALSE)=0,"",(VLOOKUP($A2,'New Launch Menu'!$A$3:$K$111,10,FALSE))),"")</f>
        <v/>
      </c>
      <c r="H2" s="91"/>
      <c r="I2" s="55"/>
    </row>
    <row r="3" spans="1:9" ht="23" x14ac:dyDescent="0.3">
      <c r="A3" s="54">
        <v>2</v>
      </c>
      <c r="B3" s="75" t="str">
        <f>_xlfn.IFNA(IF(VLOOKUP($A3,'New Launch Menu'!$A$3:$K$111,2,FALSE)=0,"",(VLOOKUP($A3,'New Launch Menu'!$A$3:$K$111,2,FALSE))),"")</f>
        <v>Secure an Accountant</v>
      </c>
      <c r="C3" s="75" t="str">
        <f>_xlfn.IFNA(IF(VLOOKUP($A3,'New Launch Menu'!$A$3:$K$111,3,FALSE)=0,"",(VLOOKUP($A3,'New Launch Menu'!$A$3:$K$111,3,FALSE))),"")</f>
        <v>Refer to the 'Tips on organising your structure and support' document</v>
      </c>
      <c r="D3" s="76">
        <f>_xlfn.IFNA(IF(VLOOKUP($A3,'New Launch Menu'!$A$3:$K$111,7,FALSE)=0,"",(VLOOKUP($A3,'New Launch Menu'!$A$3:$K$111,7,FALSE))),"")</f>
        <v>44064</v>
      </c>
      <c r="E3" s="90" t="str">
        <f>_xlfn.IFNA(IF(VLOOKUP($A3,'New Launch Menu'!$A$3:$K$111,8,FALSE)=0,"",(VLOOKUP($A3,'New Launch Menu'!$A$3:$K$111,8,FALSE))),"")</f>
        <v/>
      </c>
      <c r="F3" s="90" t="str">
        <f>_xlfn.IFNA(IF(VLOOKUP($A3,'New Launch Menu'!$A$3:$K$111,9,FALSE)=0,"",(VLOOKUP($A3,'New Launch Menu'!$A$3:$K$111,9,FALSE))),"")</f>
        <v/>
      </c>
      <c r="G3" s="90" t="str">
        <f>_xlfn.IFNA(IF(VLOOKUP($A3,'New Launch Menu'!$A$3:$K$111,10,FALSE)=0,"",(VLOOKUP($A3,'New Launch Menu'!$A$3:$K$111,10,FALSE))),"")</f>
        <v/>
      </c>
      <c r="H3" s="91"/>
      <c r="I3" s="55"/>
    </row>
    <row r="4" spans="1:9" ht="23" x14ac:dyDescent="0.3">
      <c r="A4" s="54">
        <v>3</v>
      </c>
      <c r="B4" s="75" t="str">
        <f>_xlfn.IFNA(IF(VLOOKUP($A4,'New Launch Menu'!$A$3:$K$111,2,FALSE)=0,"",(VLOOKUP($A4,'New Launch Menu'!$A$3:$K$111,2,FALSE))),"")</f>
        <v>Secure a Solicitor</v>
      </c>
      <c r="C4" s="75" t="str">
        <f>_xlfn.IFNA(IF(VLOOKUP($A4,'New Launch Menu'!$A$3:$K$111,3,FALSE)=0,"",(VLOOKUP($A4,'New Launch Menu'!$A$3:$K$111,3,FALSE))),"")</f>
        <v>Refer to the 'Tips on organising your structure and support' document</v>
      </c>
      <c r="D4" s="76">
        <f>_xlfn.IFNA(IF(VLOOKUP($A4,'New Launch Menu'!$A$3:$K$111,7,FALSE)=0,"",(VLOOKUP($A4,'New Launch Menu'!$A$3:$K$111,7,FALSE))),"")</f>
        <v>44064</v>
      </c>
      <c r="E4" s="90" t="str">
        <f>_xlfn.IFNA(IF(VLOOKUP($A4,'New Launch Menu'!$A$3:$K$111,8,FALSE)=0,"",(VLOOKUP($A4,'New Launch Menu'!$A$3:$K$111,8,FALSE))),"")</f>
        <v/>
      </c>
      <c r="F4" s="90" t="str">
        <f>_xlfn.IFNA(IF(VLOOKUP($A4,'New Launch Menu'!$A$3:$K$111,9,FALSE)=0,"",(VLOOKUP($A4,'New Launch Menu'!$A$3:$K$111,9,FALSE))),"")</f>
        <v/>
      </c>
      <c r="G4" s="90" t="str">
        <f>_xlfn.IFNA(IF(VLOOKUP($A4,'New Launch Menu'!$A$3:$K$111,10,FALSE)=0,"",(VLOOKUP($A4,'New Launch Menu'!$A$3:$K$111,10,FALSE))),"")</f>
        <v/>
      </c>
      <c r="H4" s="91"/>
      <c r="I4" s="55"/>
    </row>
    <row r="5" spans="1:9" ht="23" x14ac:dyDescent="0.3">
      <c r="A5" s="54">
        <v>4</v>
      </c>
      <c r="B5" s="75" t="str">
        <f>_xlfn.IFNA(IF(VLOOKUP($A5,'New Launch Menu'!$A$3:$K$111,2,FALSE)=0,"",(VLOOKUP($A5,'New Launch Menu'!$A$3:$K$111,2,FALSE))),"")</f>
        <v>Secure a Financial Advisor</v>
      </c>
      <c r="C5" s="75" t="str">
        <f>_xlfn.IFNA(IF(VLOOKUP($A5,'New Launch Menu'!$A$3:$K$111,3,FALSE)=0,"",(VLOOKUP($A5,'New Launch Menu'!$A$3:$K$111,3,FALSE))),"")</f>
        <v>Refer to the 'Tips on organising your structure and support' document</v>
      </c>
      <c r="D5" s="76">
        <f>_xlfn.IFNA(IF(VLOOKUP($A5,'New Launch Menu'!$A$3:$K$111,7,FALSE)=0,"",(VLOOKUP($A5,'New Launch Menu'!$A$3:$K$111,7,FALSE))),"")</f>
        <v>44064</v>
      </c>
      <c r="E5" s="90" t="str">
        <f>_xlfn.IFNA(IF(VLOOKUP($A5,'New Launch Menu'!$A$3:$K$111,8,FALSE)=0,"",(VLOOKUP($A5,'New Launch Menu'!$A$3:$K$111,8,FALSE))),"")</f>
        <v/>
      </c>
      <c r="F5" s="90" t="str">
        <f>_xlfn.IFNA(IF(VLOOKUP($A5,'New Launch Menu'!$A$3:$K$111,9,FALSE)=0,"",(VLOOKUP($A5,'New Launch Menu'!$A$3:$K$111,9,FALSE))),"")</f>
        <v/>
      </c>
      <c r="G5" s="90" t="str">
        <f>_xlfn.IFNA(IF(VLOOKUP($A5,'New Launch Menu'!$A$3:$K$111,10,FALSE)=0,"",(VLOOKUP($A5,'New Launch Menu'!$A$3:$K$111,10,FALSE))),"")</f>
        <v/>
      </c>
      <c r="H5" s="91"/>
      <c r="I5" s="55"/>
    </row>
    <row r="6" spans="1:9" ht="14" x14ac:dyDescent="0.3">
      <c r="A6" s="54">
        <v>5</v>
      </c>
      <c r="B6" s="75" t="str">
        <f>_xlfn.IFNA(IF(VLOOKUP($A6,'New Launch Menu'!$A$3:$K$111,2,FALSE)=0,"",(VLOOKUP($A6,'New Launch Menu'!$A$3:$K$111,2,FALSE))),"")</f>
        <v>Decide on your company structure</v>
      </c>
      <c r="C6" s="75" t="str">
        <f>_xlfn.IFNA(IF(VLOOKUP($A6,'New Launch Menu'!$A$3:$K$111,3,FALSE)=0,"",(VLOOKUP($A6,'New Launch Menu'!$A$3:$K$111,3,FALSE))),"")</f>
        <v>Refer to ‘Tips on Establishing Your Structure’</v>
      </c>
      <c r="D6" s="76">
        <f>_xlfn.IFNA(IF(VLOOKUP($A6,'New Launch Menu'!$A$3:$K$111,7,FALSE)=0,"",(VLOOKUP($A6,'New Launch Menu'!$A$3:$K$111,7,FALSE))),"")</f>
        <v>44064</v>
      </c>
      <c r="E6" s="90" t="str">
        <f>_xlfn.IFNA(IF(VLOOKUP($A6,'New Launch Menu'!$A$3:$K$111,8,FALSE)=0,"",(VLOOKUP($A6,'New Launch Menu'!$A$3:$K$111,8,FALSE))),"")</f>
        <v/>
      </c>
      <c r="F6" s="90" t="str">
        <f>_xlfn.IFNA(IF(VLOOKUP($A6,'New Launch Menu'!$A$3:$K$111,9,FALSE)=0,"",(VLOOKUP($A6,'New Launch Menu'!$A$3:$K$111,9,FALSE))),"")</f>
        <v/>
      </c>
      <c r="G6" s="90" t="str">
        <f>_xlfn.IFNA(IF(VLOOKUP($A6,'New Launch Menu'!$A$3:$K$111,10,FALSE)=0,"",(VLOOKUP($A6,'New Launch Menu'!$A$3:$K$111,10,FALSE))),"")</f>
        <v/>
      </c>
      <c r="H6" s="91"/>
      <c r="I6" s="55"/>
    </row>
    <row r="7" spans="1:9" ht="23" x14ac:dyDescent="0.3">
      <c r="A7" s="54">
        <v>12</v>
      </c>
      <c r="B7" s="75" t="str">
        <f>_xlfn.IFNA(IF(VLOOKUP($A7,'New Launch Menu'!$A$3:$K$111,2,FALSE)=0,"",(VLOOKUP($A7,'New Launch Menu'!$A$3:$K$111,2,FALSE))),"")</f>
        <v>Secure bank &amp; set up business bank account</v>
      </c>
      <c r="C7" s="75" t="str">
        <f>_xlfn.IFNA(IF(VLOOKUP($A7,'New Launch Menu'!$A$3:$K$111,3,FALSE)=0,"",(VLOOKUP($A7,'New Launch Menu'!$A$3:$K$111,3,FALSE))),"")</f>
        <v>Refer to the ‘Discover Finance Options For You’ document</v>
      </c>
      <c r="D7" s="76">
        <f>_xlfn.IFNA(IF(VLOOKUP($A7,'New Launch Menu'!$A$3:$K$111,7,FALSE)=0,"",(VLOOKUP($A7,'New Launch Menu'!$A$3:$K$111,7,FALSE))),"")</f>
        <v>44064</v>
      </c>
      <c r="E7" s="90" t="str">
        <f>_xlfn.IFNA(IF(VLOOKUP($A7,'New Launch Menu'!$A$3:$K$111,8,FALSE)=0,"",(VLOOKUP($A7,'New Launch Menu'!$A$3:$K$111,8,FALSE))),"")</f>
        <v/>
      </c>
      <c r="F7" s="90" t="str">
        <f>_xlfn.IFNA(IF(VLOOKUP($A7,'New Launch Menu'!$A$3:$K$111,9,FALSE)=0,"",(VLOOKUP($A7,'New Launch Menu'!$A$3:$K$111,9,FALSE))),"")</f>
        <v/>
      </c>
      <c r="G7" s="90" t="str">
        <f>_xlfn.IFNA(IF(VLOOKUP($A7,'New Launch Menu'!$A$3:$K$111,10,FALSE)=0,"",(VLOOKUP($A7,'New Launch Menu'!$A$3:$K$111,10,FALSE))),"")</f>
        <v/>
      </c>
      <c r="H7" s="91"/>
      <c r="I7" s="55"/>
    </row>
    <row r="8" spans="1:9" ht="23" x14ac:dyDescent="0.3">
      <c r="A8" s="54">
        <v>13</v>
      </c>
      <c r="B8" s="75" t="str">
        <f>_xlfn.IFNA(IF(VLOOKUP($A8,'New Launch Menu'!$A$3:$K$111,2,FALSE)=0,"",(VLOOKUP($A8,'New Launch Menu'!$A$3:$K$111,2,FALSE))),"")</f>
        <v xml:space="preserve">Organise finance if required </v>
      </c>
      <c r="C8" s="75" t="str">
        <f>_xlfn.IFNA(IF(VLOOKUP($A8,'New Launch Menu'!$A$3:$K$111,3,FALSE)=0,"",(VLOOKUP($A8,'New Launch Menu'!$A$3:$K$111,3,FALSE))),"")</f>
        <v>Refer to the ‘Discover Finance Options For You’ document</v>
      </c>
      <c r="D8" s="76">
        <f>_xlfn.IFNA(IF(VLOOKUP($A8,'New Launch Menu'!$A$3:$K$111,7,FALSE)=0,"",(VLOOKUP($A8,'New Launch Menu'!$A$3:$K$111,7,FALSE))),"")</f>
        <v>44064</v>
      </c>
      <c r="E8" s="90" t="str">
        <f>_xlfn.IFNA(IF(VLOOKUP($A8,'New Launch Menu'!$A$3:$K$111,8,FALSE)=0,"",(VLOOKUP($A8,'New Launch Menu'!$A$3:$K$111,8,FALSE))),"")</f>
        <v/>
      </c>
      <c r="F8" s="90" t="str">
        <f>_xlfn.IFNA(IF(VLOOKUP($A8,'New Launch Menu'!$A$3:$K$111,9,FALSE)=0,"",(VLOOKUP($A8,'New Launch Menu'!$A$3:$K$111,9,FALSE))),"")</f>
        <v/>
      </c>
      <c r="G8" s="90" t="str">
        <f>_xlfn.IFNA(IF(VLOOKUP($A8,'New Launch Menu'!$A$3:$K$111,10,FALSE)=0,"",(VLOOKUP($A8,'New Launch Menu'!$A$3:$K$111,10,FALSE))),"")</f>
        <v/>
      </c>
      <c r="H8" s="91"/>
      <c r="I8" s="55"/>
    </row>
    <row r="9" spans="1:9" ht="23" x14ac:dyDescent="0.3">
      <c r="A9" s="54">
        <v>15</v>
      </c>
      <c r="B9" s="75" t="str">
        <f>_xlfn.IFNA(IF(VLOOKUP($A9,'New Launch Menu'!$A$3:$K$111,2,FALSE)=0,"",(VLOOKUP($A9,'New Launch Menu'!$A$3:$K$111,2,FALSE))),"")</f>
        <v>Discuss  lease and fit out questions with Business Services at ProVision</v>
      </c>
      <c r="C9" s="75" t="str">
        <f>_xlfn.IFNA(IF(VLOOKUP($A9,'New Launch Menu'!$A$3:$K$111,3,FALSE)=0,"",(VLOOKUP($A9,'New Launch Menu'!$A$3:$K$111,3,FALSE))),"")</f>
        <v xml:space="preserve">Reach out to Mark Corduff </v>
      </c>
      <c r="D9" s="76">
        <f>_xlfn.IFNA(IF(VLOOKUP($A9,'New Launch Menu'!$A$3:$K$111,7,FALSE)=0,"",(VLOOKUP($A9,'New Launch Menu'!$A$3:$K$111,7,FALSE))),"")</f>
        <v>44064</v>
      </c>
      <c r="E9" s="92" t="str">
        <f>_xlfn.IFNA(IF(VLOOKUP($A9,'New Launch Menu'!$A$3:$K$111,8,FALSE)=0,"",(VLOOKUP($A9,'New Launch Menu'!$A$3:$K$111,8,FALSE))),"")</f>
        <v/>
      </c>
      <c r="F9" s="92" t="str">
        <f>_xlfn.IFNA(IF(VLOOKUP($A9,'New Launch Menu'!$A$3:$K$111,9,FALSE)=0,"",(VLOOKUP($A9,'New Launch Menu'!$A$3:$K$111,9,FALSE))),"")</f>
        <v/>
      </c>
      <c r="G9" s="92" t="str">
        <f>_xlfn.IFNA(IF(VLOOKUP($A9,'New Launch Menu'!$A$3:$K$111,10,FALSE)=0,"",(VLOOKUP($A9,'New Launch Menu'!$A$3:$K$111,10,FALSE))),"")</f>
        <v/>
      </c>
      <c r="H9" s="93"/>
      <c r="I9" s="55"/>
    </row>
    <row r="10" spans="1:9" ht="14" x14ac:dyDescent="0.3">
      <c r="A10" s="54">
        <v>11</v>
      </c>
      <c r="B10" s="75" t="str">
        <f>_xlfn.IFNA(IF(VLOOKUP($A10,'New Launch Menu'!$A$3:$K$111,2,FALSE)=0,"",(VLOOKUP($A10,'New Launch Menu'!$A$3:$K$111,2,FALSE))),"")</f>
        <v>Register for ProVision leasing assistance</v>
      </c>
      <c r="C10" s="75" t="str">
        <f>_xlfn.IFNA(IF(VLOOKUP($A10,'New Launch Menu'!$A$3:$K$111,3,FALSE)=0,"",(VLOOKUP($A10,'New Launch Menu'!$A$3:$K$111,3,FALSE))),"")</f>
        <v>Contact Business Services</v>
      </c>
      <c r="D10" s="76">
        <f>_xlfn.IFNA(IF(VLOOKUP($A10,'New Launch Menu'!$A$3:$K$111,7,FALSE)=0,"",(VLOOKUP($A10,'New Launch Menu'!$A$3:$K$111,7,FALSE))),"")</f>
        <v>44067.5</v>
      </c>
      <c r="E10" s="90" t="str">
        <f>_xlfn.IFNA(IF(VLOOKUP($A10,'New Launch Menu'!$A$3:$K$111,8,FALSE)=0,"",(VLOOKUP($A10,'New Launch Menu'!$A$3:$K$111,8,FALSE))),"")</f>
        <v/>
      </c>
      <c r="F10" s="90" t="str">
        <f>_xlfn.IFNA(IF(VLOOKUP($A10,'New Launch Menu'!$A$3:$K$111,9,FALSE)=0,"",(VLOOKUP($A10,'New Launch Menu'!$A$3:$K$111,9,FALSE))),"")</f>
        <v/>
      </c>
      <c r="G10" s="90" t="str">
        <f>_xlfn.IFNA(IF(VLOOKUP($A10,'New Launch Menu'!$A$3:$K$111,10,FALSE)=0,"",(VLOOKUP($A10,'New Launch Menu'!$A$3:$K$111,10,FALSE))),"")</f>
        <v/>
      </c>
      <c r="H10" s="91"/>
      <c r="I10" s="55"/>
    </row>
    <row r="11" spans="1:9" ht="46" x14ac:dyDescent="0.3">
      <c r="A11" s="54">
        <v>25</v>
      </c>
      <c r="B11" s="75" t="str">
        <f>_xlfn.IFNA(IF(VLOOKUP($A11,'New Launch Menu'!$A$3:$K$111,2,FALSE)=0,"",(VLOOKUP($A11,'New Launch Menu'!$A$3:$K$111,2,FALSE))),"")</f>
        <v>Set your financial goals for the next 12 months</v>
      </c>
      <c r="C11" s="75" t="str">
        <f>_xlfn.IFNA(IF(VLOOKUP($A11,'New Launch Menu'!$A$3:$K$111,3,FALSE)=0,"",(VLOOKUP($A11,'New Launch Menu'!$A$3:$K$111,3,FALSE))),"")</f>
        <v>Where is the business now?
Where is the business heading?
How is the business going to get there?
Set long term strategic goals</v>
      </c>
      <c r="D11" s="76">
        <f>_xlfn.IFNA(IF(VLOOKUP($A11,'New Launch Menu'!$A$3:$K$111,7,FALSE)=0,"",(VLOOKUP($A11,'New Launch Menu'!$A$3:$K$111,7,FALSE))),"")</f>
        <v>44075.199999999997</v>
      </c>
      <c r="E11" s="90" t="str">
        <f>_xlfn.IFNA(IF(VLOOKUP($A11,'New Launch Menu'!$A$3:$K$111,8,FALSE)=0,"",(VLOOKUP($A11,'New Launch Menu'!$A$3:$K$111,8,FALSE))),"")</f>
        <v/>
      </c>
      <c r="F11" s="90" t="str">
        <f>_xlfn.IFNA(IF(VLOOKUP($A11,'New Launch Menu'!$A$3:$K$111,9,FALSE)=0,"",(VLOOKUP($A11,'New Launch Menu'!$A$3:$K$111,9,FALSE))),"")</f>
        <v/>
      </c>
      <c r="G11" s="90" t="str">
        <f>_xlfn.IFNA(IF(VLOOKUP($A11,'New Launch Menu'!$A$3:$K$111,10,FALSE)=0,"",(VLOOKUP($A11,'New Launch Menu'!$A$3:$K$111,10,FALSE))),"")</f>
        <v/>
      </c>
      <c r="H11" s="91"/>
      <c r="I11" s="55"/>
    </row>
    <row r="12" spans="1:9" ht="46" x14ac:dyDescent="0.3">
      <c r="A12" s="54">
        <v>26</v>
      </c>
      <c r="B12" s="75" t="str">
        <f>_xlfn.IFNA(IF(VLOOKUP($A12,'New Launch Menu'!$A$3:$K$111,2,FALSE)=0,"",(VLOOKUP($A12,'New Launch Menu'!$A$3:$K$111,2,FALSE))),"")</f>
        <v>Calculate your costs</v>
      </c>
      <c r="C12" s="75" t="str">
        <f>_xlfn.IFNA(IF(VLOOKUP($A12,'New Launch Menu'!$A$3:$K$111,3,FALSE)=0,"",(VLOOKUP($A12,'New Launch Menu'!$A$3:$K$111,3,FALSE))),"")</f>
        <v>Make a list of expenses - Refer your Business Coach
E.g. Wages, Rent, Utilities, Fees, Marketing, Accounting etc.</v>
      </c>
      <c r="D12" s="76">
        <f>_xlfn.IFNA(IF(VLOOKUP($A12,'New Launch Menu'!$A$3:$K$111,7,FALSE)=0,"",(VLOOKUP($A12,'New Launch Menu'!$A$3:$K$111,7,FALSE))),"")</f>
        <v>44075.199999999997</v>
      </c>
      <c r="E12" s="90" t="str">
        <f>_xlfn.IFNA(IF(VLOOKUP($A12,'New Launch Menu'!$A$3:$K$111,8,FALSE)=0,"",(VLOOKUP($A12,'New Launch Menu'!$A$3:$K$111,8,FALSE))),"")</f>
        <v/>
      </c>
      <c r="F12" s="90" t="str">
        <f>_xlfn.IFNA(IF(VLOOKUP($A12,'New Launch Menu'!$A$3:$K$111,9,FALSE)=0,"",(VLOOKUP($A12,'New Launch Menu'!$A$3:$K$111,9,FALSE))),"")</f>
        <v/>
      </c>
      <c r="G12" s="90" t="str">
        <f>_xlfn.IFNA(IF(VLOOKUP($A12,'New Launch Menu'!$A$3:$K$111,10,FALSE)=0,"",(VLOOKUP($A12,'New Launch Menu'!$A$3:$K$111,10,FALSE))),"")</f>
        <v/>
      </c>
      <c r="H12" s="91"/>
      <c r="I12" s="55"/>
    </row>
    <row r="13" spans="1:9" ht="34.5" x14ac:dyDescent="0.3">
      <c r="A13" s="54">
        <v>27</v>
      </c>
      <c r="B13" s="75" t="str">
        <f>_xlfn.IFNA(IF(VLOOKUP($A13,'New Launch Menu'!$A$3:$K$111,2,FALSE)=0,"",(VLOOKUP($A13,'New Launch Menu'!$A$3:$K$111,2,FALSE))),"")</f>
        <v>Predict your sales income</v>
      </c>
      <c r="C13" s="75" t="str">
        <f>_xlfn.IFNA(IF(VLOOKUP($A13,'New Launch Menu'!$A$3:$K$111,3,FALSE)=0,"",(VLOOKUP($A13,'New Launch Menu'!$A$3:$K$111,3,FALSE))),"")</f>
        <v>Consultation Income
Retail Income
Sundry Income</v>
      </c>
      <c r="D13" s="76">
        <f>_xlfn.IFNA(IF(VLOOKUP($A13,'New Launch Menu'!$A$3:$K$111,7,FALSE)=0,"",(VLOOKUP($A13,'New Launch Menu'!$A$3:$K$111,7,FALSE))),"")</f>
        <v>44075.199999999997</v>
      </c>
      <c r="E13" s="90" t="str">
        <f>_xlfn.IFNA(IF(VLOOKUP($A13,'New Launch Menu'!$A$3:$K$111,8,FALSE)=0,"",(VLOOKUP($A13,'New Launch Menu'!$A$3:$K$111,8,FALSE))),"")</f>
        <v/>
      </c>
      <c r="F13" s="90" t="str">
        <f>_xlfn.IFNA(IF(VLOOKUP($A13,'New Launch Menu'!$A$3:$K$111,9,FALSE)=0,"",(VLOOKUP($A13,'New Launch Menu'!$A$3:$K$111,9,FALSE))),"")</f>
        <v/>
      </c>
      <c r="G13" s="90" t="str">
        <f>_xlfn.IFNA(IF(VLOOKUP($A13,'New Launch Menu'!$A$3:$K$111,10,FALSE)=0,"",(VLOOKUP($A13,'New Launch Menu'!$A$3:$K$111,10,FALSE))),"")</f>
        <v/>
      </c>
      <c r="H13" s="91"/>
      <c r="I13" s="55"/>
    </row>
    <row r="14" spans="1:9" ht="108" x14ac:dyDescent="0.3">
      <c r="A14" s="54">
        <v>28</v>
      </c>
      <c r="B14" s="75" t="str">
        <f>_xlfn.IFNA(IF(VLOOKUP($A14,'New Launch Menu'!$A$3:$K$111,2,FALSE)=0,"",(VLOOKUP($A14,'New Launch Menu'!$A$3:$K$111,2,FALSE))),"")</f>
        <v>Complete the P&amp;L/Cashflow Template</v>
      </c>
      <c r="C14" s="75" t="str">
        <f>_xlfn.IFNA(IF(VLOOKUP($A14,'New Launch Menu'!$A$3:$K$111,3,FALSE)=0,"",(VLOOKUP($A14,'New Launch Menu'!$A$3:$K$111,3,FALSE))),"")</f>
        <v xml:space="preserve"> Contact your Business  Coach for guidance</v>
      </c>
      <c r="D14" s="76">
        <f>_xlfn.IFNA(IF(VLOOKUP($A14,'New Launch Menu'!$A$3:$K$111,7,FALSE)=0,"",(VLOOKUP($A14,'New Launch Menu'!$A$3:$K$111,7,FALSE))),"")</f>
        <v>44075.199999999997</v>
      </c>
      <c r="E14" s="90" t="str">
        <f>_xlfn.IFNA(IF(VLOOKUP($A14,'New Launch Menu'!$A$3:$K$111,8,FALSE)=0,"",(VLOOKUP($A14,'New Launch Menu'!$A$3:$K$111,8,FALSE))),"")</f>
        <v/>
      </c>
      <c r="F14" s="90" t="str">
        <f>_xlfn.IFNA(IF(VLOOKUP($A14,'New Launch Menu'!$A$3:$K$111,9,FALSE)=0,"",(VLOOKUP($A14,'New Launch Menu'!$A$3:$K$111,9,FALSE))),"")</f>
        <v>https://optom.provision.com.au/wp-content/uploads/sites/3/2020/08/Practice-Budget-Template-GF-April-2020-1.xls</v>
      </c>
      <c r="G14" s="90" t="str">
        <f>_xlfn.IFNA(IF(VLOOKUP($A14,'New Launch Menu'!$A$3:$K$111,10,FALSE)=0,"",(VLOOKUP($A14,'New Launch Menu'!$A$3:$K$111,10,FALSE))),"")</f>
        <v/>
      </c>
      <c r="H14" s="91"/>
      <c r="I14" s="55"/>
    </row>
    <row r="15" spans="1:9" ht="23" x14ac:dyDescent="0.3">
      <c r="A15" s="54">
        <v>6</v>
      </c>
      <c r="B15" s="75" t="str">
        <f>_xlfn.IFNA(IF(VLOOKUP($A15,'New Launch Menu'!$A$3:$K$111,2,FALSE)=0,"",(VLOOKUP($A15,'New Launch Menu'!$A$3:$K$111,2,FALSE))),"")</f>
        <v>Register Company name</v>
      </c>
      <c r="C15" s="75" t="str">
        <f>_xlfn.IFNA(IF(VLOOKUP($A15,'New Launch Menu'!$A$3:$K$111,3,FALSE)=0,"",(VLOOKUP($A15,'New Launch Menu'!$A$3:$K$111,3,FALSE))),"")</f>
        <v>Refer to the 'Get legally set up for business' document</v>
      </c>
      <c r="D15" s="76">
        <f>_xlfn.IFNA(IF(VLOOKUP($A15,'New Launch Menu'!$A$3:$K$111,7,FALSE)=0,"",(VLOOKUP($A15,'New Launch Menu'!$A$3:$K$111,7,FALSE))),"")</f>
        <v>44076.6</v>
      </c>
      <c r="E15" s="90" t="str">
        <f>_xlfn.IFNA(IF(VLOOKUP($A15,'New Launch Menu'!$A$3:$K$111,8,FALSE)=0,"",(VLOOKUP($A15,'New Launch Menu'!$A$3:$K$111,8,FALSE))),"")</f>
        <v/>
      </c>
      <c r="F15" s="90" t="str">
        <f>_xlfn.IFNA(IF(VLOOKUP($A15,'New Launch Menu'!$A$3:$K$111,9,FALSE)=0,"",(VLOOKUP($A15,'New Launch Menu'!$A$3:$K$111,9,FALSE))),"")</f>
        <v/>
      </c>
      <c r="G15" s="90" t="str">
        <f>_xlfn.IFNA(IF(VLOOKUP($A15,'New Launch Menu'!$A$3:$K$111,10,FALSE)=0,"",(VLOOKUP($A15,'New Launch Menu'!$A$3:$K$111,10,FALSE))),"")</f>
        <v/>
      </c>
      <c r="H15" s="91"/>
      <c r="I15" s="55"/>
    </row>
    <row r="16" spans="1:9" ht="23" x14ac:dyDescent="0.3">
      <c r="A16" s="54">
        <v>7</v>
      </c>
      <c r="B16" s="75" t="str">
        <f>_xlfn.IFNA(IF(VLOOKUP($A16,'New Launch Menu'!$A$3:$K$111,2,FALSE)=0,"",(VLOOKUP($A16,'New Launch Menu'!$A$3:$K$111,2,FALSE))),"")</f>
        <v>Register ABN, TFN and GST</v>
      </c>
      <c r="C16" s="75" t="str">
        <f>_xlfn.IFNA(IF(VLOOKUP($A16,'New Launch Menu'!$A$3:$K$111,3,FALSE)=0,"",(VLOOKUP($A16,'New Launch Menu'!$A$3:$K$111,3,FALSE))),"")</f>
        <v>Refer to the 'Get legally set up for business' document</v>
      </c>
      <c r="D16" s="76">
        <f>_xlfn.IFNA(IF(VLOOKUP($A16,'New Launch Menu'!$A$3:$K$111,7,FALSE)=0,"",(VLOOKUP($A16,'New Launch Menu'!$A$3:$K$111,7,FALSE))),"")</f>
        <v>44076.6</v>
      </c>
      <c r="E16" s="90" t="str">
        <f>_xlfn.IFNA(IF(VLOOKUP($A16,'New Launch Menu'!$A$3:$K$111,8,FALSE)=0,"",(VLOOKUP($A16,'New Launch Menu'!$A$3:$K$111,8,FALSE))),"")</f>
        <v/>
      </c>
      <c r="F16" s="90" t="str">
        <f>_xlfn.IFNA(IF(VLOOKUP($A16,'New Launch Menu'!$A$3:$K$111,9,FALSE)=0,"",(VLOOKUP($A16,'New Launch Menu'!$A$3:$K$111,9,FALSE))),"")</f>
        <v/>
      </c>
      <c r="G16" s="90" t="str">
        <f>_xlfn.IFNA(IF(VLOOKUP($A16,'New Launch Menu'!$A$3:$K$111,10,FALSE)=0,"",(VLOOKUP($A16,'New Launch Menu'!$A$3:$K$111,10,FALSE))),"")</f>
        <v/>
      </c>
      <c r="H16" s="91"/>
      <c r="I16" s="55"/>
    </row>
    <row r="17" spans="1:9" ht="14" x14ac:dyDescent="0.3">
      <c r="A17" s="54">
        <v>71</v>
      </c>
      <c r="B17" s="75" t="str">
        <f>_xlfn.IFNA(IF(VLOOKUP($A17,'New Launch Menu'!$A$3:$K$111,2,FALSE)=0,"",(VLOOKUP($A17,'New Launch Menu'!$A$3:$K$111,2,FALSE))),"")</f>
        <v>Develop new logo</v>
      </c>
      <c r="C17" s="75" t="str">
        <f>_xlfn.IFNA(IF(VLOOKUP($A17,'New Launch Menu'!$A$3:$K$111,3,FALSE)=0,"",(VLOOKUP($A17,'New Launch Menu'!$A$3:$K$111,3,FALSE))),"")</f>
        <v>Engage &amp; create a  brief for graphic designer</v>
      </c>
      <c r="D17" s="76">
        <f>_xlfn.IFNA(IF(VLOOKUP($A17,'New Launch Menu'!$A$3:$K$111,7,FALSE)=0,"",(VLOOKUP($A17,'New Launch Menu'!$A$3:$K$111,7,FALSE))),"")</f>
        <v>44077.3</v>
      </c>
      <c r="E17" s="90" t="str">
        <f>_xlfn.IFNA(IF(VLOOKUP($A17,'New Launch Menu'!$A$3:$K$111,8,FALSE)=0,"",(VLOOKUP($A17,'New Launch Menu'!$A$3:$K$111,8,FALSE))),"")</f>
        <v/>
      </c>
      <c r="F17" s="90" t="str">
        <f>_xlfn.IFNA(IF(VLOOKUP($A17,'New Launch Menu'!$A$3:$K$111,9,FALSE)=0,"",(VLOOKUP($A17,'New Launch Menu'!$A$3:$K$111,9,FALSE))),"")</f>
        <v/>
      </c>
      <c r="G17" s="90" t="str">
        <f>_xlfn.IFNA(IF(VLOOKUP($A17,'New Launch Menu'!$A$3:$K$111,10,FALSE)=0,"",(VLOOKUP($A17,'New Launch Menu'!$A$3:$K$111,10,FALSE))),"")</f>
        <v/>
      </c>
      <c r="H17" s="91"/>
      <c r="I17" s="55"/>
    </row>
    <row r="18" spans="1:9" ht="23" x14ac:dyDescent="0.3">
      <c r="A18" s="54">
        <v>73</v>
      </c>
      <c r="B18" s="75" t="str">
        <f>_xlfn.IFNA(IF(VLOOKUP($A18,'New Launch Menu'!$A$3:$K$111,2,FALSE)=0,"",(VLOOKUP($A18,'New Launch Menu'!$A$3:$K$111,2,FALSE))),"")</f>
        <v>Commence process of creating your independent practice website</v>
      </c>
      <c r="C18" s="75" t="str">
        <f>_xlfn.IFNA(IF(VLOOKUP($A18,'New Launch Menu'!$A$3:$K$111,3,FALSE)=0,"",(VLOOKUP($A18,'New Launch Menu'!$A$3:$K$111,3,FALSE))),"")</f>
        <v xml:space="preserve">Make an apppoinment with PV Marketing Team to discuss options </v>
      </c>
      <c r="D18" s="76">
        <f>_xlfn.IFNA(IF(VLOOKUP($A18,'New Launch Menu'!$A$3:$K$111,7,FALSE)=0,"",(VLOOKUP($A18,'New Launch Menu'!$A$3:$K$111,7,FALSE))),"")</f>
        <v>44077.3</v>
      </c>
      <c r="E18" s="90" t="str">
        <f>_xlfn.IFNA(IF(VLOOKUP($A18,'New Launch Menu'!$A$3:$K$111,8,FALSE)=0,"",(VLOOKUP($A18,'New Launch Menu'!$A$3:$K$111,8,FALSE))),"")</f>
        <v/>
      </c>
      <c r="F18" s="90" t="str">
        <f>_xlfn.IFNA(IF(VLOOKUP($A18,'New Launch Menu'!$A$3:$K$111,9,FALSE)=0,"",(VLOOKUP($A18,'New Launch Menu'!$A$3:$K$111,9,FALSE))),"")</f>
        <v/>
      </c>
      <c r="G18" s="90" t="str">
        <f>_xlfn.IFNA(IF(VLOOKUP($A18,'New Launch Menu'!$A$3:$K$111,10,FALSE)=0,"",(VLOOKUP($A18,'New Launch Menu'!$A$3:$K$111,10,FALSE))),"")</f>
        <v/>
      </c>
      <c r="H18" s="91"/>
      <c r="I18" s="55"/>
    </row>
    <row r="19" spans="1:9" ht="46" x14ac:dyDescent="0.3">
      <c r="A19" s="54">
        <v>8</v>
      </c>
      <c r="B19" s="75" t="str">
        <f>_xlfn.IFNA(IF(VLOOKUP($A19,'New Launch Menu'!$A$3:$K$111,2,FALSE)=0,"",(VLOOKUP($A19,'New Launch Menu'!$A$3:$K$111,2,FALSE))),"")</f>
        <v>Secure Insurances: •	Professional Indemnity insurance •	Public Liability</v>
      </c>
      <c r="C19" s="75" t="str">
        <f>_xlfn.IFNA(IF(VLOOKUP($A19,'New Launch Menu'!$A$3:$K$111,3,FALSE)=0,"",(VLOOKUP($A19,'New Launch Menu'!$A$3:$K$111,3,FALSE))),"")</f>
        <v>OAA Ph: (03) 96636833
Membership of Optometrists Association Australia includes Professional Indemnity Insurance.</v>
      </c>
      <c r="D19" s="76">
        <f>_xlfn.IFNA(IF(VLOOKUP($A19,'New Launch Menu'!$A$3:$K$111,7,FALSE)=0,"",(VLOOKUP($A19,'New Launch Menu'!$A$3:$K$111,7,FALSE))),"")</f>
        <v>44078</v>
      </c>
      <c r="E19" s="90" t="str">
        <f>_xlfn.IFNA(IF(VLOOKUP($A19,'New Launch Menu'!$A$3:$K$111,8,FALSE)=0,"",(VLOOKUP($A19,'New Launch Menu'!$A$3:$K$111,8,FALSE))),"")</f>
        <v/>
      </c>
      <c r="F19" s="90" t="str">
        <f>_xlfn.IFNA(IF(VLOOKUP($A19,'New Launch Menu'!$A$3:$K$111,9,FALSE)=0,"",(VLOOKUP($A19,'New Launch Menu'!$A$3:$K$111,9,FALSE))),"")</f>
        <v/>
      </c>
      <c r="G19" s="90" t="str">
        <f>_xlfn.IFNA(IF(VLOOKUP($A19,'New Launch Menu'!$A$3:$K$111,10,FALSE)=0,"",(VLOOKUP($A19,'New Launch Menu'!$A$3:$K$111,10,FALSE))),"")</f>
        <v/>
      </c>
      <c r="H19" s="91"/>
      <c r="I19" s="55"/>
    </row>
    <row r="20" spans="1:9" ht="57.5" x14ac:dyDescent="0.3">
      <c r="A20" s="54">
        <v>9</v>
      </c>
      <c r="B20" s="75" t="str">
        <f>_xlfn.IFNA(IF(VLOOKUP($A20,'New Launch Menu'!$A$3:$K$111,2,FALSE)=0,"",(VLOOKUP($A20,'New Launch Menu'!$A$3:$K$111,2,FALSE))),"")</f>
        <v xml:space="preserve">Investigate additional insurances you require: •	Building/stock
•	Income protection
•	Loan protection 
•	Life 
</v>
      </c>
      <c r="C20" s="75" t="str">
        <f>_xlfn.IFNA(IF(VLOOKUP($A20,'New Launch Menu'!$A$3:$K$111,3,FALSE)=0,"",(VLOOKUP($A20,'New Launch Menu'!$A$3:$K$111,3,FALSE))),"")</f>
        <v>Membership of Optometrists Association Australia includes Professional Indemnity Insurance.</v>
      </c>
      <c r="D20" s="76">
        <f>_xlfn.IFNA(IF(VLOOKUP($A20,'New Launch Menu'!$A$3:$K$111,7,FALSE)=0,"",(VLOOKUP($A20,'New Launch Menu'!$A$3:$K$111,7,FALSE))),"")</f>
        <v>44078</v>
      </c>
      <c r="E20" s="90" t="str">
        <f>_xlfn.IFNA(IF(VLOOKUP($A20,'New Launch Menu'!$A$3:$K$111,8,FALSE)=0,"",(VLOOKUP($A20,'New Launch Menu'!$A$3:$K$111,8,FALSE))),"")</f>
        <v/>
      </c>
      <c r="F20" s="90" t="str">
        <f>_xlfn.IFNA(IF(VLOOKUP($A20,'New Launch Menu'!$A$3:$K$111,9,FALSE)=0,"",(VLOOKUP($A20,'New Launch Menu'!$A$3:$K$111,9,FALSE))),"")</f>
        <v/>
      </c>
      <c r="G20" s="90" t="str">
        <f>_xlfn.IFNA(IF(VLOOKUP($A20,'New Launch Menu'!$A$3:$K$111,10,FALSE)=0,"",(VLOOKUP($A20,'New Launch Menu'!$A$3:$K$111,10,FALSE))),"")</f>
        <v/>
      </c>
      <c r="H20" s="91"/>
      <c r="I20" s="55"/>
    </row>
    <row r="21" spans="1:9" ht="23" x14ac:dyDescent="0.3">
      <c r="A21" s="54">
        <v>10</v>
      </c>
      <c r="B21" s="75" t="str">
        <f>_xlfn.IFNA(IF(VLOOKUP($A21,'New Launch Menu'!$A$3:$K$111,2,FALSE)=0,"",(VLOOKUP($A21,'New Launch Menu'!$A$3:$K$111,2,FALSE))),"")</f>
        <v>Schedule and diarise fortnightly catch ups with Business Coach (for ProVision Comprehensive Members)</v>
      </c>
      <c r="C21" s="75" t="str">
        <f>_xlfn.IFNA(IF(VLOOKUP($A21,'New Launch Menu'!$A$3:$K$111,3,FALSE)=0,"",(VLOOKUP($A21,'New Launch Menu'!$A$3:$K$111,3,FALSE))),"")</f>
        <v>Contact your Business Coach</v>
      </c>
      <c r="D21" s="76">
        <f>_xlfn.IFNA(IF(VLOOKUP($A21,'New Launch Menu'!$A$3:$K$111,7,FALSE)=0,"",(VLOOKUP($A21,'New Launch Menu'!$A$3:$K$111,7,FALSE))),"")</f>
        <v>44078</v>
      </c>
      <c r="E21" s="90" t="str">
        <f>_xlfn.IFNA(IF(VLOOKUP($A21,'New Launch Menu'!$A$3:$K$111,8,FALSE)=0,"",(VLOOKUP($A21,'New Launch Menu'!$A$3:$K$111,8,FALSE))),"")</f>
        <v/>
      </c>
      <c r="F21" s="90" t="str">
        <f>_xlfn.IFNA(IF(VLOOKUP($A21,'New Launch Menu'!$A$3:$K$111,9,FALSE)=0,"",(VLOOKUP($A21,'New Launch Menu'!$A$3:$K$111,9,FALSE))),"")</f>
        <v/>
      </c>
      <c r="G21" s="90" t="str">
        <f>_xlfn.IFNA(IF(VLOOKUP($A21,'New Launch Menu'!$A$3:$K$111,10,FALSE)=0,"",(VLOOKUP($A21,'New Launch Menu'!$A$3:$K$111,10,FALSE))),"")</f>
        <v/>
      </c>
      <c r="H21" s="91"/>
      <c r="I21" s="55"/>
    </row>
    <row r="22" spans="1:9" ht="23" x14ac:dyDescent="0.3">
      <c r="A22" s="54">
        <v>16</v>
      </c>
      <c r="B22" s="75" t="str">
        <f>_xlfn.IFNA(IF(VLOOKUP($A22,'New Launch Menu'!$A$3:$K$111,2,FALSE)=0,"",(VLOOKUP($A22,'New Launch Menu'!$A$3:$K$111,2,FALSE))),"")</f>
        <v>Refer to your Business Plan financial forecasts to establish the level of rent you can comfortably afford</v>
      </c>
      <c r="C22" s="75" t="str">
        <f>_xlfn.IFNA(IF(VLOOKUP($A22,'New Launch Menu'!$A$3:$K$111,3,FALSE)=0,"",(VLOOKUP($A22,'New Launch Menu'!$A$3:$K$111,3,FALSE))),"")</f>
        <v/>
      </c>
      <c r="D22" s="76">
        <f>_xlfn.IFNA(IF(VLOOKUP($A22,'New Launch Menu'!$A$3:$K$111,7,FALSE)=0,"",(VLOOKUP($A22,'New Launch Menu'!$A$3:$K$111,7,FALSE))),"")</f>
        <v>44078</v>
      </c>
      <c r="E22" s="90" t="str">
        <f>_xlfn.IFNA(IF(VLOOKUP($A22,'New Launch Menu'!$A$3:$K$111,8,FALSE)=0,"",(VLOOKUP($A22,'New Launch Menu'!$A$3:$K$111,8,FALSE))),"")</f>
        <v/>
      </c>
      <c r="F22" s="90" t="str">
        <f>_xlfn.IFNA(IF(VLOOKUP($A22,'New Launch Menu'!$A$3:$K$111,9,FALSE)=0,"",(VLOOKUP($A22,'New Launch Menu'!$A$3:$K$111,9,FALSE))),"")</f>
        <v/>
      </c>
      <c r="G22" s="90" t="str">
        <f>_xlfn.IFNA(IF(VLOOKUP($A22,'New Launch Menu'!$A$3:$K$111,10,FALSE)=0,"",(VLOOKUP($A22,'New Launch Menu'!$A$3:$K$111,10,FALSE))),"")</f>
        <v/>
      </c>
      <c r="H22" s="91"/>
      <c r="I22" s="55"/>
    </row>
    <row r="23" spans="1:9" ht="23" x14ac:dyDescent="0.3">
      <c r="A23" s="54">
        <v>19</v>
      </c>
      <c r="B23" s="75" t="str">
        <f>_xlfn.IFNA(IF(VLOOKUP($A23,'New Launch Menu'!$A$3:$K$111,2,FALSE)=0,"",(VLOOKUP($A23,'New Launch Menu'!$A$3:$K$111,2,FALSE))),"")</f>
        <v>Contact ProVision preferred referral partners to discuss your plans and arrange quotes for your fitout if this is required</v>
      </c>
      <c r="C23" s="75" t="str">
        <f>_xlfn.IFNA(IF(VLOOKUP($A23,'New Launch Menu'!$A$3:$K$111,3,FALSE)=0,"",(VLOOKUP($A23,'New Launch Menu'!$A$3:$K$111,3,FALSE))),"")</f>
        <v>Refer to the 'More about your fitout' link and contact Business Services to discuss options</v>
      </c>
      <c r="D23" s="76">
        <f>_xlfn.IFNA(IF(VLOOKUP($A23,'New Launch Menu'!$A$3:$K$111,7,FALSE)=0,"",(VLOOKUP($A23,'New Launch Menu'!$A$3:$K$111,7,FALSE))),"")</f>
        <v>44078</v>
      </c>
      <c r="E23" s="90" t="str">
        <f>_xlfn.IFNA(IF(VLOOKUP($A23,'New Launch Menu'!$A$3:$K$111,8,FALSE)=0,"",(VLOOKUP($A23,'New Launch Menu'!$A$3:$K$111,8,FALSE))),"")</f>
        <v/>
      </c>
      <c r="F23" s="90" t="str">
        <f>_xlfn.IFNA(IF(VLOOKUP($A23,'New Launch Menu'!$A$3:$K$111,9,FALSE)=0,"",(VLOOKUP($A23,'New Launch Menu'!$A$3:$K$111,9,FALSE))),"")</f>
        <v/>
      </c>
      <c r="G23" s="90" t="str">
        <f>_xlfn.IFNA(IF(VLOOKUP($A23,'New Launch Menu'!$A$3:$K$111,10,FALSE)=0,"",(VLOOKUP($A23,'New Launch Menu'!$A$3:$K$111,10,FALSE))),"")</f>
        <v/>
      </c>
      <c r="H23" s="91"/>
      <c r="I23" s="55"/>
    </row>
    <row r="24" spans="1:9" ht="23" x14ac:dyDescent="0.3">
      <c r="A24" s="54">
        <v>20</v>
      </c>
      <c r="B24" s="75" t="str">
        <f>_xlfn.IFNA(IF(VLOOKUP($A24,'New Launch Menu'!$A$3:$K$111,2,FALSE)=0,"",(VLOOKUP($A24,'New Launch Menu'!$A$3:$K$111,2,FALSE))),"")</f>
        <v>Download the WOW fitout examples and tips for your practice for inspiration and understanding</v>
      </c>
      <c r="C24" s="75" t="str">
        <f>_xlfn.IFNA(IF(VLOOKUP($A24,'New Launch Menu'!$A$3:$K$111,3,FALSE)=0,"",(VLOOKUP($A24,'New Launch Menu'!$A$3:$K$111,3,FALSE))),"")</f>
        <v>Refer to the 'More about your fitout' link</v>
      </c>
      <c r="D24" s="76">
        <f>_xlfn.IFNA(IF(VLOOKUP($A24,'New Launch Menu'!$A$3:$K$111,7,FALSE)=0,"",(VLOOKUP($A24,'New Launch Menu'!$A$3:$K$111,7,FALSE))),"")</f>
        <v>44078</v>
      </c>
      <c r="E24" s="90" t="str">
        <f>_xlfn.IFNA(IF(VLOOKUP($A24,'New Launch Menu'!$A$3:$K$111,8,FALSE)=0,"",(VLOOKUP($A24,'New Launch Menu'!$A$3:$K$111,8,FALSE))),"")</f>
        <v/>
      </c>
      <c r="F24" s="90" t="str">
        <f>_xlfn.IFNA(IF(VLOOKUP($A24,'New Launch Menu'!$A$3:$K$111,9,FALSE)=0,"",(VLOOKUP($A24,'New Launch Menu'!$A$3:$K$111,9,FALSE))),"")</f>
        <v/>
      </c>
      <c r="G24" s="90" t="str">
        <f>_xlfn.IFNA(IF(VLOOKUP($A24,'New Launch Menu'!$A$3:$K$111,10,FALSE)=0,"",(VLOOKUP($A24,'New Launch Menu'!$A$3:$K$111,10,FALSE))),"")</f>
        <v/>
      </c>
      <c r="H24" s="91"/>
      <c r="I24" s="55"/>
    </row>
    <row r="25" spans="1:9" ht="14" x14ac:dyDescent="0.3">
      <c r="A25" s="54">
        <v>72</v>
      </c>
      <c r="B25" s="75" t="str">
        <f>_xlfn.IFNA(IF(VLOOKUP($A25,'New Launch Menu'!$A$3:$K$111,2,FALSE)=0,"",(VLOOKUP($A25,'New Launch Menu'!$A$3:$K$111,2,FALSE))),"")</f>
        <v>Develop shopfront, windows and internal signage</v>
      </c>
      <c r="C25" s="75" t="str">
        <f>_xlfn.IFNA(IF(VLOOKUP($A25,'New Launch Menu'!$A$3:$K$111,3,FALSE)=0,"",(VLOOKUP($A25,'New Launch Menu'!$A$3:$K$111,3,FALSE))),"")</f>
        <v>Engage &amp; create a brief for graphic designer</v>
      </c>
      <c r="D25" s="76">
        <f>_xlfn.IFNA(IF(VLOOKUP($A25,'New Launch Menu'!$A$3:$K$111,7,FALSE)=0,"",(VLOOKUP($A25,'New Launch Menu'!$A$3:$K$111,7,FALSE))),"")</f>
        <v>44078</v>
      </c>
      <c r="E25" s="90" t="str">
        <f>_xlfn.IFNA(IF(VLOOKUP($A25,'New Launch Menu'!$A$3:$K$111,8,FALSE)=0,"",(VLOOKUP($A25,'New Launch Menu'!$A$3:$K$111,8,FALSE))),"")</f>
        <v/>
      </c>
      <c r="F25" s="90" t="str">
        <f>_xlfn.IFNA(IF(VLOOKUP($A25,'New Launch Menu'!$A$3:$K$111,9,FALSE)=0,"",(VLOOKUP($A25,'New Launch Menu'!$A$3:$K$111,9,FALSE))),"")</f>
        <v/>
      </c>
      <c r="G25" s="90" t="str">
        <f>_xlfn.IFNA(IF(VLOOKUP($A25,'New Launch Menu'!$A$3:$K$111,10,FALSE)=0,"",(VLOOKUP($A25,'New Launch Menu'!$A$3:$K$111,10,FALSE))),"")</f>
        <v/>
      </c>
      <c r="H25" s="91"/>
      <c r="I25" s="55"/>
    </row>
    <row r="26" spans="1:9" ht="14" x14ac:dyDescent="0.3">
      <c r="A26" s="54">
        <v>74</v>
      </c>
      <c r="B26" s="75" t="str">
        <f>_xlfn.IFNA(IF(VLOOKUP($A26,'New Launch Menu'!$A$3:$K$111,2,FALSE)=0,"",(VLOOKUP($A26,'New Launch Menu'!$A$3:$K$111,2,FALSE))),"")</f>
        <v xml:space="preserve">Set-up Google My Business listing </v>
      </c>
      <c r="C26" s="75" t="str">
        <f>_xlfn.IFNA(IF(VLOOKUP($A26,'New Launch Menu'!$A$3:$K$111,3,FALSE)=0,"",(VLOOKUP($A26,'New Launch Menu'!$A$3:$K$111,3,FALSE))),"")</f>
        <v>Dedicate a team member to manage</v>
      </c>
      <c r="D26" s="76">
        <f>_xlfn.IFNA(IF(VLOOKUP($A26,'New Launch Menu'!$A$3:$K$111,7,FALSE)=0,"",(VLOOKUP($A26,'New Launch Menu'!$A$3:$K$111,7,FALSE))),"")</f>
        <v>44078</v>
      </c>
      <c r="E26" s="90" t="str">
        <f>_xlfn.IFNA(IF(VLOOKUP($A26,'New Launch Menu'!$A$3:$K$111,8,FALSE)=0,"",(VLOOKUP($A26,'New Launch Menu'!$A$3:$K$111,8,FALSE))),"")</f>
        <v/>
      </c>
      <c r="F26" s="90" t="str">
        <f>_xlfn.IFNA(IF(VLOOKUP($A26,'New Launch Menu'!$A$3:$K$111,9,FALSE)=0,"",(VLOOKUP($A26,'New Launch Menu'!$A$3:$K$111,9,FALSE))),"")</f>
        <v/>
      </c>
      <c r="G26" s="90" t="str">
        <f>_xlfn.IFNA(IF(VLOOKUP($A26,'New Launch Menu'!$A$3:$K$111,10,FALSE)=0,"",(VLOOKUP($A26,'New Launch Menu'!$A$3:$K$111,10,FALSE))),"")</f>
        <v/>
      </c>
      <c r="H26" s="91"/>
      <c r="I26" s="55"/>
    </row>
    <row r="27" spans="1:9" ht="23" x14ac:dyDescent="0.3">
      <c r="A27" s="54">
        <v>75</v>
      </c>
      <c r="B27" s="75" t="str">
        <f>_xlfn.IFNA(IF(VLOOKUP($A27,'New Launch Menu'!$A$3:$K$111,2,FALSE)=0,"",(VLOOKUP($A27,'New Launch Menu'!$A$3:$K$111,2,FALSE))),"")</f>
        <v xml:space="preserve">Set-up Facebook account and update 2-3 times per week </v>
      </c>
      <c r="C27" s="75" t="str">
        <f>_xlfn.IFNA(IF(VLOOKUP($A27,'New Launch Menu'!$A$3:$K$111,3,FALSE)=0,"",(VLOOKUP($A27,'New Launch Menu'!$A$3:$K$111,3,FALSE))),"")</f>
        <v>Dedicate a team member for content production</v>
      </c>
      <c r="D27" s="76">
        <f>_xlfn.IFNA(IF(VLOOKUP($A27,'New Launch Menu'!$A$3:$K$111,7,FALSE)=0,"",(VLOOKUP($A27,'New Launch Menu'!$A$3:$K$111,7,FALSE))),"")</f>
        <v>44078</v>
      </c>
      <c r="E27" s="90" t="str">
        <f>_xlfn.IFNA(IF(VLOOKUP($A27,'New Launch Menu'!$A$3:$K$111,8,FALSE)=0,"",(VLOOKUP($A27,'New Launch Menu'!$A$3:$K$111,8,FALSE))),"")</f>
        <v/>
      </c>
      <c r="F27" s="90" t="str">
        <f>_xlfn.IFNA(IF(VLOOKUP($A27,'New Launch Menu'!$A$3:$K$111,9,FALSE)=0,"",(VLOOKUP($A27,'New Launch Menu'!$A$3:$K$111,9,FALSE))),"")</f>
        <v/>
      </c>
      <c r="G27" s="90" t="str">
        <f>_xlfn.IFNA(IF(VLOOKUP($A27,'New Launch Menu'!$A$3:$K$111,10,FALSE)=0,"",(VLOOKUP($A27,'New Launch Menu'!$A$3:$K$111,10,FALSE))),"")</f>
        <v/>
      </c>
      <c r="H27" s="91"/>
      <c r="I27" s="55"/>
    </row>
    <row r="28" spans="1:9" ht="23" x14ac:dyDescent="0.3">
      <c r="A28" s="54">
        <v>17</v>
      </c>
      <c r="B28" s="75" t="str">
        <f>_xlfn.IFNA(IF(VLOOKUP($A28,'New Launch Menu'!$A$3:$K$111,2,FALSE)=0,"",(VLOOKUP($A28,'New Launch Menu'!$A$3:$K$111,2,FALSE))),"")</f>
        <v>Familiarise yourself with some of the leasing principles in the document provided</v>
      </c>
      <c r="C28" s="75" t="str">
        <f>_xlfn.IFNA(IF(VLOOKUP($A28,'New Launch Menu'!$A$3:$K$111,3,FALSE)=0,"",(VLOOKUP($A28,'New Launch Menu'!$A$3:$K$111,3,FALSE))),"")</f>
        <v>Download the '5 tips to consider' document for leasing guidance</v>
      </c>
      <c r="D28" s="76">
        <f>_xlfn.IFNA(IF(VLOOKUP($A28,'New Launch Menu'!$A$3:$K$111,7,FALSE)=0,"",(VLOOKUP($A28,'New Launch Menu'!$A$3:$K$111,7,FALSE))),"")</f>
        <v>44092</v>
      </c>
      <c r="E28" s="90" t="str">
        <f>_xlfn.IFNA(IF(VLOOKUP($A28,'New Launch Menu'!$A$3:$K$111,8,FALSE)=0,"",(VLOOKUP($A28,'New Launch Menu'!$A$3:$K$111,8,FALSE))),"")</f>
        <v/>
      </c>
      <c r="F28" s="90" t="str">
        <f>_xlfn.IFNA(IF(VLOOKUP($A28,'New Launch Menu'!$A$3:$K$111,9,FALSE)=0,"",(VLOOKUP($A28,'New Launch Menu'!$A$3:$K$111,9,FALSE))),"")</f>
        <v/>
      </c>
      <c r="G28" s="90" t="str">
        <f>_xlfn.IFNA(IF(VLOOKUP($A28,'New Launch Menu'!$A$3:$K$111,10,FALSE)=0,"",(VLOOKUP($A28,'New Launch Menu'!$A$3:$K$111,10,FALSE))),"")</f>
        <v/>
      </c>
      <c r="H28" s="91"/>
      <c r="I28" s="55"/>
    </row>
    <row r="29" spans="1:9" ht="23" x14ac:dyDescent="0.3">
      <c r="A29" s="54">
        <v>14</v>
      </c>
      <c r="B29" s="75" t="str">
        <f>_xlfn.IFNA(IF(VLOOKUP($A29,'New Launch Menu'!$A$3:$K$111,2,FALSE)=0,"",(VLOOKUP($A29,'New Launch Menu'!$A$3:$K$111,2,FALSE))),"")</f>
        <v>Download the ‘Get Legally Set Up for Business’ checklist and ensure all items are actioned or scheduled for action</v>
      </c>
      <c r="C29" s="75" t="str">
        <f>_xlfn.IFNA(IF(VLOOKUP($A29,'New Launch Menu'!$A$3:$K$111,3,FALSE)=0,"",(VLOOKUP($A29,'New Launch Menu'!$A$3:$K$111,3,FALSE))),"")</f>
        <v>Refer to the 'Get legally set up for business' document</v>
      </c>
      <c r="D29" s="76">
        <f>_xlfn.IFNA(IF(VLOOKUP($A29,'New Launch Menu'!$A$3:$K$111,7,FALSE)=0,"",(VLOOKUP($A29,'New Launch Menu'!$A$3:$K$111,7,FALSE))),"")</f>
        <v>44106</v>
      </c>
      <c r="E29" s="90" t="str">
        <f>_xlfn.IFNA(IF(VLOOKUP($A29,'New Launch Menu'!$A$3:$K$111,8,FALSE)=0,"",(VLOOKUP($A29,'New Launch Menu'!$A$3:$K$111,8,FALSE))),"")</f>
        <v/>
      </c>
      <c r="F29" s="90" t="str">
        <f>_xlfn.IFNA(IF(VLOOKUP($A29,'New Launch Menu'!$A$3:$K$111,9,FALSE)=0,"",(VLOOKUP($A29,'New Launch Menu'!$A$3:$K$111,9,FALSE))),"")</f>
        <v/>
      </c>
      <c r="G29" s="90" t="str">
        <f>_xlfn.IFNA(IF(VLOOKUP($A29,'New Launch Menu'!$A$3:$K$111,10,FALSE)=0,"",(VLOOKUP($A29,'New Launch Menu'!$A$3:$K$111,10,FALSE))),"")</f>
        <v/>
      </c>
      <c r="H29" s="91"/>
      <c r="I29" s="55"/>
    </row>
    <row r="30" spans="1:9" ht="23" x14ac:dyDescent="0.3">
      <c r="A30" s="54">
        <v>18</v>
      </c>
      <c r="B30" s="75" t="str">
        <f>_xlfn.IFNA(IF(VLOOKUP($A30,'New Launch Menu'!$A$3:$K$111,2,FALSE)=0,"",(VLOOKUP($A30,'New Launch Menu'!$A$3:$K$111,2,FALSE))),"")</f>
        <v>Prior to signing lease, have Mark Corduff and your solicitor review it</v>
      </c>
      <c r="C30" s="75" t="str">
        <f>_xlfn.IFNA(IF(VLOOKUP($A30,'New Launch Menu'!$A$3:$K$111,3,FALSE)=0,"",(VLOOKUP($A30,'New Launch Menu'!$A$3:$K$111,3,FALSE))),"")</f>
        <v>Contact Business Services</v>
      </c>
      <c r="D30" s="76">
        <f>_xlfn.IFNA(IF(VLOOKUP($A30,'New Launch Menu'!$A$3:$K$111,7,FALSE)=0,"",(VLOOKUP($A30,'New Launch Menu'!$A$3:$K$111,7,FALSE))),"")</f>
        <v>44106</v>
      </c>
      <c r="E30" s="90" t="str">
        <f>_xlfn.IFNA(IF(VLOOKUP($A30,'New Launch Menu'!$A$3:$K$111,8,FALSE)=0,"",(VLOOKUP($A30,'New Launch Menu'!$A$3:$K$111,8,FALSE))),"")</f>
        <v/>
      </c>
      <c r="F30" s="90" t="str">
        <f>_xlfn.IFNA(IF(VLOOKUP($A30,'New Launch Menu'!$A$3:$K$111,9,FALSE)=0,"",(VLOOKUP($A30,'New Launch Menu'!$A$3:$K$111,9,FALSE))),"")</f>
        <v/>
      </c>
      <c r="G30" s="90" t="str">
        <f>_xlfn.IFNA(IF(VLOOKUP($A30,'New Launch Menu'!$A$3:$K$111,10,FALSE)=0,"",(VLOOKUP($A30,'New Launch Menu'!$A$3:$K$111,10,FALSE))),"")</f>
        <v/>
      </c>
      <c r="H30" s="91"/>
      <c r="I30" s="55"/>
    </row>
    <row r="31" spans="1:9" ht="23" x14ac:dyDescent="0.3">
      <c r="A31" s="54">
        <v>48</v>
      </c>
      <c r="B31" s="75" t="str">
        <f>_xlfn.IFNA(IF(VLOOKUP($A31,'New Launch Menu'!$A$3:$K$111,2,FALSE)=0,"",(VLOOKUP($A31,'New Launch Menu'!$A$3:$K$111,2,FALSE))),"")</f>
        <v xml:space="preserve">Why Choose You? Develop your "Why choose us" key points of difference  </v>
      </c>
      <c r="C31" s="75" t="str">
        <f>_xlfn.IFNA(IF(VLOOKUP($A31,'New Launch Menu'!$A$3:$K$111,3,FALSE)=0,"",(VLOOKUP($A31,'New Launch Menu'!$A$3:$K$111,3,FALSE))),"")</f>
        <v xml:space="preserve">Clarify your 'brand' position &amp; point of difference </v>
      </c>
      <c r="D31" s="76">
        <f>_xlfn.IFNA(IF(VLOOKUP($A31,'New Launch Menu'!$A$3:$K$111,7,FALSE)=0,"",(VLOOKUP($A31,'New Launch Menu'!$A$3:$K$111,7,FALSE))),"")</f>
        <v>44106</v>
      </c>
      <c r="E31" s="90" t="str">
        <f>_xlfn.IFNA(IF(VLOOKUP($A31,'New Launch Menu'!$A$3:$K$111,8,FALSE)=0,"",(VLOOKUP($A31,'New Launch Menu'!$A$3:$K$111,8,FALSE))),"")</f>
        <v/>
      </c>
      <c r="F31" s="90" t="str">
        <f>_xlfn.IFNA(IF(VLOOKUP($A31,'New Launch Menu'!$A$3:$K$111,9,FALSE)=0,"",(VLOOKUP($A31,'New Launch Menu'!$A$3:$K$111,9,FALSE))),"")</f>
        <v/>
      </c>
      <c r="G31" s="90" t="str">
        <f>_xlfn.IFNA(IF(VLOOKUP($A31,'New Launch Menu'!$A$3:$K$111,10,FALSE)=0,"",(VLOOKUP($A31,'New Launch Menu'!$A$3:$K$111,10,FALSE))),"")</f>
        <v/>
      </c>
      <c r="H31" s="91"/>
      <c r="I31" s="55"/>
    </row>
    <row r="32" spans="1:9" ht="14" x14ac:dyDescent="0.3">
      <c r="A32" s="54">
        <v>49</v>
      </c>
      <c r="B32" s="75" t="str">
        <f>_xlfn.IFNA(IF(VLOOKUP($A32,'New Launch Menu'!$A$3:$K$111,2,FALSE)=0,"",(VLOOKUP($A32,'New Launch Menu'!$A$3:$K$111,2,FALSE))),"")</f>
        <v xml:space="preserve">Identify  yourTarget Market </v>
      </c>
      <c r="C32" s="75" t="str">
        <f>_xlfn.IFNA(IF(VLOOKUP($A32,'New Launch Menu'!$A$3:$K$111,3,FALSE)=0,"",(VLOOKUP($A32,'New Launch Menu'!$A$3:$K$111,3,FALSE))),"")</f>
        <v xml:space="preserve">Council Census Analysis &amp; Surrounding Suburbs </v>
      </c>
      <c r="D32" s="76">
        <f>_xlfn.IFNA(IF(VLOOKUP($A32,'New Launch Menu'!$A$3:$K$111,7,FALSE)=0,"",(VLOOKUP($A32,'New Launch Menu'!$A$3:$K$111,7,FALSE))),"")</f>
        <v>44106</v>
      </c>
      <c r="E32" s="90" t="str">
        <f>_xlfn.IFNA(IF(VLOOKUP($A32,'New Launch Menu'!$A$3:$K$111,8,FALSE)=0,"",(VLOOKUP($A32,'New Launch Menu'!$A$3:$K$111,8,FALSE))),"")</f>
        <v/>
      </c>
      <c r="F32" s="90" t="str">
        <f>_xlfn.IFNA(IF(VLOOKUP($A32,'New Launch Menu'!$A$3:$K$111,9,FALSE)=0,"",(VLOOKUP($A32,'New Launch Menu'!$A$3:$K$111,9,FALSE))),"")</f>
        <v/>
      </c>
      <c r="G32" s="90" t="str">
        <f>_xlfn.IFNA(IF(VLOOKUP($A32,'New Launch Menu'!$A$3:$K$111,10,FALSE)=0,"",(VLOOKUP($A32,'New Launch Menu'!$A$3:$K$111,10,FALSE))),"")</f>
        <v/>
      </c>
      <c r="H32" s="91"/>
      <c r="I32" s="55"/>
    </row>
    <row r="33" spans="1:9" ht="14" x14ac:dyDescent="0.3">
      <c r="A33" s="54">
        <v>50</v>
      </c>
      <c r="B33" s="75" t="str">
        <f>_xlfn.IFNA(IF(VLOOKUP($A33,'New Launch Menu'!$A$3:$K$111,2,FALSE)=0,"",(VLOOKUP($A33,'New Launch Menu'!$A$3:$K$111,2,FALSE))),"")</f>
        <v xml:space="preserve">Clarify your patient  'Type' </v>
      </c>
      <c r="C33" s="75" t="str">
        <f>_xlfn.IFNA(IF(VLOOKUP($A33,'New Launch Menu'!$A$3:$K$111,3,FALSE)=0,"",(VLOOKUP($A33,'New Launch Menu'!$A$3:$K$111,3,FALSE))),"")</f>
        <v>High End, Middle Market, Value Patient</v>
      </c>
      <c r="D33" s="76">
        <f>_xlfn.IFNA(IF(VLOOKUP($A33,'New Launch Menu'!$A$3:$K$111,7,FALSE)=0,"",(VLOOKUP($A33,'New Launch Menu'!$A$3:$K$111,7,FALSE))),"")</f>
        <v>44106</v>
      </c>
      <c r="E33" s="90" t="str">
        <f>_xlfn.IFNA(IF(VLOOKUP($A33,'New Launch Menu'!$A$3:$K$111,8,FALSE)=0,"",(VLOOKUP($A33,'New Launch Menu'!$A$3:$K$111,8,FALSE))),"")</f>
        <v/>
      </c>
      <c r="F33" s="90" t="str">
        <f>_xlfn.IFNA(IF(VLOOKUP($A33,'New Launch Menu'!$A$3:$K$111,9,FALSE)=0,"",(VLOOKUP($A33,'New Launch Menu'!$A$3:$K$111,9,FALSE))),"")</f>
        <v/>
      </c>
      <c r="G33" s="90" t="str">
        <f>_xlfn.IFNA(IF(VLOOKUP($A33,'New Launch Menu'!$A$3:$K$111,10,FALSE)=0,"",(VLOOKUP($A33,'New Launch Menu'!$A$3:$K$111,10,FALSE))),"")</f>
        <v/>
      </c>
      <c r="H33" s="91"/>
      <c r="I33" s="55"/>
    </row>
    <row r="34" spans="1:9" ht="34.5" x14ac:dyDescent="0.3">
      <c r="A34" s="54">
        <v>51</v>
      </c>
      <c r="B34" s="75" t="str">
        <f>_xlfn.IFNA(IF(VLOOKUP($A34,'New Launch Menu'!$A$3:$K$111,2,FALSE)=0,"",(VLOOKUP($A34,'New Launch Menu'!$A$3:$K$111,2,FALSE))),"")</f>
        <v xml:space="preserve">Decide on your budget spend for inventory </v>
      </c>
      <c r="C34" s="75" t="str">
        <f>_xlfn.IFNA(IF(VLOOKUP($A34,'New Launch Menu'!$A$3:$K$111,3,FALSE)=0,"",(VLOOKUP($A34,'New Launch Menu'!$A$3:$K$111,3,FALSE))),"")</f>
        <v>How much has been put aside in  your original business plan to purcahse frame stock and does this need to be revised?</v>
      </c>
      <c r="D34" s="76">
        <f>_xlfn.IFNA(IF(VLOOKUP($A34,'New Launch Menu'!$A$3:$K$111,7,FALSE)=0,"",(VLOOKUP($A34,'New Launch Menu'!$A$3:$K$111,7,FALSE))),"")</f>
        <v>44106</v>
      </c>
      <c r="E34" s="90" t="str">
        <f>_xlfn.IFNA(IF(VLOOKUP($A34,'New Launch Menu'!$A$3:$K$111,8,FALSE)=0,"",(VLOOKUP($A34,'New Launch Menu'!$A$3:$K$111,8,FALSE))),"")</f>
        <v/>
      </c>
      <c r="F34" s="90" t="str">
        <f>_xlfn.IFNA(IF(VLOOKUP($A34,'New Launch Menu'!$A$3:$K$111,9,FALSE)=0,"",(VLOOKUP($A34,'New Launch Menu'!$A$3:$K$111,9,FALSE))),"")</f>
        <v/>
      </c>
      <c r="G34" s="90" t="str">
        <f>_xlfn.IFNA(IF(VLOOKUP($A34,'New Launch Menu'!$A$3:$K$111,10,FALSE)=0,"",(VLOOKUP($A34,'New Launch Menu'!$A$3:$K$111,10,FALSE))),"")</f>
        <v/>
      </c>
      <c r="H34" s="91"/>
      <c r="I34" s="55"/>
    </row>
    <row r="35" spans="1:9" ht="34.5" x14ac:dyDescent="0.3">
      <c r="A35" s="54">
        <v>52</v>
      </c>
      <c r="B35" s="75" t="str">
        <f>_xlfn.IFNA(IF(VLOOKUP($A35,'New Launch Menu'!$A$3:$K$111,2,FALSE)=0,"",(VLOOKUP($A35,'New Launch Menu'!$A$3:$K$111,2,FALSE))),"")</f>
        <v>Look at &amp; decide on display capacity (How many units will be on display &amp; what additional stock you will  hold on hand [1-2 units])</v>
      </c>
      <c r="C35" s="75" t="str">
        <f>_xlfn.IFNA(IF(VLOOKUP($A35,'New Launch Menu'!$A$3:$K$111,3,FALSE)=0,"",(VLOOKUP($A35,'New Launch Menu'!$A$3:$K$111,3,FALSE))),"")</f>
        <v>What unit numbers do you need for an impactful visual display ?</v>
      </c>
      <c r="D35" s="76">
        <f>_xlfn.IFNA(IF(VLOOKUP($A35,'New Launch Menu'!$A$3:$K$111,7,FALSE)=0,"",(VLOOKUP($A35,'New Launch Menu'!$A$3:$K$111,7,FALSE))),"")</f>
        <v>44106</v>
      </c>
      <c r="E35" s="90" t="str">
        <f>_xlfn.IFNA(IF(VLOOKUP($A35,'New Launch Menu'!$A$3:$K$111,8,FALSE)=0,"",(VLOOKUP($A35,'New Launch Menu'!$A$3:$K$111,8,FALSE))),"")</f>
        <v/>
      </c>
      <c r="F35" s="90" t="str">
        <f>_xlfn.IFNA(IF(VLOOKUP($A35,'New Launch Menu'!$A$3:$K$111,9,FALSE)=0,"",(VLOOKUP($A35,'New Launch Menu'!$A$3:$K$111,9,FALSE))),"")</f>
        <v/>
      </c>
      <c r="G35" s="90" t="str">
        <f>_xlfn.IFNA(IF(VLOOKUP($A35,'New Launch Menu'!$A$3:$K$111,10,FALSE)=0,"",(VLOOKUP($A35,'New Launch Menu'!$A$3:$K$111,10,FALSE))),"")</f>
        <v/>
      </c>
      <c r="H35" s="91"/>
      <c r="I35" s="55"/>
    </row>
    <row r="36" spans="1:9" ht="57.5" x14ac:dyDescent="0.3">
      <c r="A36" s="54">
        <v>53</v>
      </c>
      <c r="B36" s="75" t="str">
        <f>_xlfn.IFNA(IF(VLOOKUP($A36,'New Launch Menu'!$A$3:$K$111,2,FALSE)=0,"",(VLOOKUP($A36,'New Launch Menu'!$A$3:$K$111,2,FALSE))),"")</f>
        <v xml:space="preserve">Decide on gender split &amp; display capacity by gender &amp; demographic </v>
      </c>
      <c r="C36" s="75" t="str">
        <f>_xlfn.IFNA(IF(VLOOKUP($A36,'New Launch Menu'!$A$3:$K$111,3,FALSE)=0,"",(VLOOKUP($A36,'New Launch Menu'!$A$3:$K$111,3,FALSE))),"")</f>
        <v>What is the percentage of stock mix by Womens, Mens (and kids if applicable)? This will come from your census report , a historical range review or the previous practice sell thru if available</v>
      </c>
      <c r="D36" s="76">
        <f>_xlfn.IFNA(IF(VLOOKUP($A36,'New Launch Menu'!$A$3:$K$111,7,FALSE)=0,"",(VLOOKUP($A36,'New Launch Menu'!$A$3:$K$111,7,FALSE))),"")</f>
        <v>44106</v>
      </c>
      <c r="E36" s="90" t="str">
        <f>_xlfn.IFNA(IF(VLOOKUP($A36,'New Launch Menu'!$A$3:$K$111,8,FALSE)=0,"",(VLOOKUP($A36,'New Launch Menu'!$A$3:$K$111,8,FALSE))),"")</f>
        <v/>
      </c>
      <c r="F36" s="90" t="str">
        <f>_xlfn.IFNA(IF(VLOOKUP($A36,'New Launch Menu'!$A$3:$K$111,9,FALSE)=0,"",(VLOOKUP($A36,'New Launch Menu'!$A$3:$K$111,9,FALSE))),"")</f>
        <v/>
      </c>
      <c r="G36" s="90" t="str">
        <f>_xlfn.IFNA(IF(VLOOKUP($A36,'New Launch Menu'!$A$3:$K$111,10,FALSE)=0,"",(VLOOKUP($A36,'New Launch Menu'!$A$3:$K$111,10,FALSE))),"")</f>
        <v/>
      </c>
      <c r="H36" s="91"/>
      <c r="I36" s="55"/>
    </row>
    <row r="37" spans="1:9" ht="57.5" x14ac:dyDescent="0.3">
      <c r="A37" s="54">
        <v>76</v>
      </c>
      <c r="B37" s="75" t="str">
        <f>_xlfn.IFNA(IF(VLOOKUP($A37,'New Launch Menu'!$A$3:$K$111,2,FALSE)=0,"",(VLOOKUP($A37,'New Launch Menu'!$A$3:$K$111,2,FALSE))),"")</f>
        <v>Develop your stationery
- Business cards
- Letterhead
- Warranty cards
- Glasses care cards</v>
      </c>
      <c r="C37" s="75" t="str">
        <f>_xlfn.IFNA(IF(VLOOKUP($A37,'New Launch Menu'!$A$3:$K$111,3,FALSE)=0,"",(VLOOKUP($A37,'New Launch Menu'!$A$3:$K$111,3,FALSE))),"")</f>
        <v>Engage &amp; create a  brief for graphic designer</v>
      </c>
      <c r="D37" s="76">
        <f>_xlfn.IFNA(IF(VLOOKUP($A37,'New Launch Menu'!$A$3:$K$111,7,FALSE)=0,"",(VLOOKUP($A37,'New Launch Menu'!$A$3:$K$111,7,FALSE))),"")</f>
        <v>44106</v>
      </c>
      <c r="E37" s="90" t="str">
        <f>_xlfn.IFNA(IF(VLOOKUP($A37,'New Launch Menu'!$A$3:$K$111,8,FALSE)=0,"",(VLOOKUP($A37,'New Launch Menu'!$A$3:$K$111,8,FALSE))),"")</f>
        <v/>
      </c>
      <c r="F37" s="90" t="str">
        <f>_xlfn.IFNA(IF(VLOOKUP($A37,'New Launch Menu'!$A$3:$K$111,9,FALSE)=0,"",(VLOOKUP($A37,'New Launch Menu'!$A$3:$K$111,9,FALSE))),"")</f>
        <v/>
      </c>
      <c r="G37" s="90" t="str">
        <f>_xlfn.IFNA(IF(VLOOKUP($A37,'New Launch Menu'!$A$3:$K$111,10,FALSE)=0,"",(VLOOKUP($A37,'New Launch Menu'!$A$3:$K$111,10,FALSE))),"")</f>
        <v/>
      </c>
      <c r="H37" s="91"/>
      <c r="I37" s="55"/>
    </row>
    <row r="38" spans="1:9" ht="23" x14ac:dyDescent="0.3">
      <c r="A38" s="54">
        <v>77</v>
      </c>
      <c r="B38" s="75" t="str">
        <f>_xlfn.IFNA(IF(VLOOKUP($A38,'New Launch Menu'!$A$3:$K$111,2,FALSE)=0,"",(VLOOKUP($A38,'New Launch Menu'!$A$3:$K$111,2,FALSE))),"")</f>
        <v>Develop marketing communication plan to patients including : relaunch postcards ,SMS and emails</v>
      </c>
      <c r="C38" s="75" t="str">
        <f>_xlfn.IFNA(IF(VLOOKUP($A38,'New Launch Menu'!$A$3:$K$111,3,FALSE)=0,"",(VLOOKUP($A38,'New Launch Menu'!$A$3:$K$111,3,FALSE))),"")</f>
        <v>Engage &amp; create a  brief for graphic designer</v>
      </c>
      <c r="D38" s="76">
        <f>_xlfn.IFNA(IF(VLOOKUP($A38,'New Launch Menu'!$A$3:$K$111,7,FALSE)=0,"",(VLOOKUP($A38,'New Launch Menu'!$A$3:$K$111,7,FALSE))),"")</f>
        <v>44106</v>
      </c>
      <c r="E38" s="90" t="str">
        <f>_xlfn.IFNA(IF(VLOOKUP($A38,'New Launch Menu'!$A$3:$K$111,8,FALSE)=0,"",(VLOOKUP($A38,'New Launch Menu'!$A$3:$K$111,8,FALSE))),"")</f>
        <v/>
      </c>
      <c r="F38" s="90" t="str">
        <f>_xlfn.IFNA(IF(VLOOKUP($A38,'New Launch Menu'!$A$3:$K$111,9,FALSE)=0,"",(VLOOKUP($A38,'New Launch Menu'!$A$3:$K$111,9,FALSE))),"")</f>
        <v/>
      </c>
      <c r="G38" s="90" t="str">
        <f>_xlfn.IFNA(IF(VLOOKUP($A38,'New Launch Menu'!$A$3:$K$111,10,FALSE)=0,"",(VLOOKUP($A38,'New Launch Menu'!$A$3:$K$111,10,FALSE))),"")</f>
        <v/>
      </c>
      <c r="H38" s="91"/>
      <c r="I38" s="55"/>
    </row>
    <row r="39" spans="1:9" ht="23" x14ac:dyDescent="0.3">
      <c r="A39" s="54">
        <v>78</v>
      </c>
      <c r="B39" s="75" t="str">
        <f>_xlfn.IFNA(IF(VLOOKUP($A39,'New Launch Menu'!$A$3:$K$111,2,FALSE)=0,"",(VLOOKUP($A39,'New Launch Menu'!$A$3:$K$111,2,FALSE))),"")</f>
        <v>Create google search ads, refer to ProVision  for Google advertising instructions.</v>
      </c>
      <c r="C39" s="75" t="str">
        <f>_xlfn.IFNA(IF(VLOOKUP($A39,'New Launch Menu'!$A$3:$K$111,3,FALSE)=0,"",(VLOOKUP($A39,'New Launch Menu'!$A$3:$K$111,3,FALSE))),"")</f>
        <v xml:space="preserve">Create search ads required to promote practice </v>
      </c>
      <c r="D39" s="76">
        <f>_xlfn.IFNA(IF(VLOOKUP($A39,'New Launch Menu'!$A$3:$K$111,7,FALSE)=0,"",(VLOOKUP($A39,'New Launch Menu'!$A$3:$K$111,7,FALSE))),"")</f>
        <v>44106</v>
      </c>
      <c r="E39" s="90" t="str">
        <f>_xlfn.IFNA(IF(VLOOKUP($A39,'New Launch Menu'!$A$3:$K$111,8,FALSE)=0,"",(VLOOKUP($A39,'New Launch Menu'!$A$3:$K$111,8,FALSE))),"")</f>
        <v/>
      </c>
      <c r="F39" s="90" t="str">
        <f>_xlfn.IFNA(IF(VLOOKUP($A39,'New Launch Menu'!$A$3:$K$111,9,FALSE)=0,"",(VLOOKUP($A39,'New Launch Menu'!$A$3:$K$111,9,FALSE))),"")</f>
        <v/>
      </c>
      <c r="G39" s="90" t="str">
        <f>_xlfn.IFNA(IF(VLOOKUP($A39,'New Launch Menu'!$A$3:$K$111,10,FALSE)=0,"",(VLOOKUP($A39,'New Launch Menu'!$A$3:$K$111,10,FALSE))),"")</f>
        <v/>
      </c>
      <c r="H39" s="91"/>
    </row>
    <row r="40" spans="1:9" ht="23" x14ac:dyDescent="0.3">
      <c r="A40" s="54">
        <v>54</v>
      </c>
      <c r="B40" s="75" t="str">
        <f>_xlfn.IFNA(IF(VLOOKUP($A40,'New Launch Menu'!$A$3:$K$111,2,FALSE)=0,"",(VLOOKUP($A40,'New Launch Menu'!$A$3:$K$111,2,FALSE))),"")</f>
        <v xml:space="preserve">Working with your BC , identify best suppliers for your target market  </v>
      </c>
      <c r="C40" s="75" t="str">
        <f>_xlfn.IFNA(IF(VLOOKUP($A40,'New Launch Menu'!$A$3:$K$111,3,FALSE)=0,"",(VLOOKUP($A40,'New Launch Menu'!$A$3:$K$111,3,FALSE))),"")</f>
        <v xml:space="preserve">Reference:  Preferred Supplier handbook &amp; Top 50 Brands by Price point </v>
      </c>
      <c r="D40" s="76">
        <f>_xlfn.IFNA(IF(VLOOKUP($A40,'New Launch Menu'!$A$3:$K$111,7,FALSE)=0,"",(VLOOKUP($A40,'New Launch Menu'!$A$3:$K$111,7,FALSE))),"")</f>
        <v>44120</v>
      </c>
      <c r="E40" s="90" t="str">
        <f>_xlfn.IFNA(IF(VLOOKUP($A40,'New Launch Menu'!$A$3:$K$111,8,FALSE)=0,"",(VLOOKUP($A40,'New Launch Menu'!$A$3:$K$111,8,FALSE))),"")</f>
        <v/>
      </c>
      <c r="F40" s="90" t="str">
        <f>_xlfn.IFNA(IF(VLOOKUP($A40,'New Launch Menu'!$A$3:$K$111,9,FALSE)=0,"",(VLOOKUP($A40,'New Launch Menu'!$A$3:$K$111,9,FALSE))),"")</f>
        <v/>
      </c>
      <c r="G40" s="90" t="str">
        <f>_xlfn.IFNA(IF(VLOOKUP($A40,'New Launch Menu'!$A$3:$K$111,10,FALSE)=0,"",(VLOOKUP($A40,'New Launch Menu'!$A$3:$K$111,10,FALSE))),"")</f>
        <v/>
      </c>
      <c r="H40" s="91"/>
    </row>
    <row r="41" spans="1:9" ht="14" x14ac:dyDescent="0.3">
      <c r="A41" s="54">
        <v>31</v>
      </c>
      <c r="B41" s="75" t="str">
        <f>_xlfn.IFNA(IF(VLOOKUP($A41,'New Launch Menu'!$A$3:$K$111,2,FALSE)=0,"",(VLOOKUP($A41,'New Launch Menu'!$A$3:$K$111,2,FALSE))),"")</f>
        <v xml:space="preserve">Create Position Descriptions for all positions </v>
      </c>
      <c r="C41" s="75" t="str">
        <f>_xlfn.IFNA(IF(VLOOKUP($A41,'New Launch Menu'!$A$3:$K$111,3,FALSE)=0,"",(VLOOKUP($A41,'New Launch Menu'!$A$3:$K$111,3,FALSE))),"")</f>
        <v xml:space="preserve">Can be found in recruitment framework </v>
      </c>
      <c r="D41" s="76">
        <f>_xlfn.IFNA(IF(VLOOKUP($A41,'New Launch Menu'!$A$3:$K$111,7,FALSE)=0,"",(VLOOKUP($A41,'New Launch Menu'!$A$3:$K$111,7,FALSE))),"")</f>
        <v>44127</v>
      </c>
      <c r="E41" s="90" t="str">
        <f>_xlfn.IFNA(IF(VLOOKUP($A41,'New Launch Menu'!$A$3:$K$111,8,FALSE)=0,"",(VLOOKUP($A41,'New Launch Menu'!$A$3:$K$111,8,FALSE))),"")</f>
        <v/>
      </c>
      <c r="F41" s="90" t="str">
        <f>_xlfn.IFNA(IF(VLOOKUP($A41,'New Launch Menu'!$A$3:$K$111,9,FALSE)=0,"",(VLOOKUP($A41,'New Launch Menu'!$A$3:$K$111,9,FALSE))),"")</f>
        <v/>
      </c>
      <c r="G41" s="90" t="str">
        <f>_xlfn.IFNA(IF(VLOOKUP($A41,'New Launch Menu'!$A$3:$K$111,10,FALSE)=0,"",(VLOOKUP($A41,'New Launch Menu'!$A$3:$K$111,10,FALSE))),"")</f>
        <v/>
      </c>
      <c r="H41" s="91"/>
    </row>
    <row r="42" spans="1:9" ht="34.5" x14ac:dyDescent="0.3">
      <c r="A42" s="54">
        <v>32</v>
      </c>
      <c r="B42" s="75" t="str">
        <f>_xlfn.IFNA(IF(VLOOKUP($A42,'New Launch Menu'!$A$3:$K$111,2,FALSE)=0,"",(VLOOKUP($A42,'New Launch Menu'!$A$3:$K$111,2,FALSE))),"")</f>
        <v xml:space="preserve">Review Master Task List for the Practice to ensure all duties for your practice are included and also are allocated to team members </v>
      </c>
      <c r="C42" s="75" t="str">
        <f>_xlfn.IFNA(IF(VLOOKUP($A42,'New Launch Menu'!$A$3:$K$111,3,FALSE)=0,"",(VLOOKUP($A42,'New Launch Menu'!$A$3:$K$111,3,FALSE))),"")</f>
        <v/>
      </c>
      <c r="D42" s="76">
        <f>_xlfn.IFNA(IF(VLOOKUP($A42,'New Launch Menu'!$A$3:$K$111,7,FALSE)=0,"",(VLOOKUP($A42,'New Launch Menu'!$A$3:$K$111,7,FALSE))),"")</f>
        <v>44127</v>
      </c>
      <c r="E42" s="90" t="str">
        <f>_xlfn.IFNA(IF(VLOOKUP($A42,'New Launch Menu'!$A$3:$K$111,8,FALSE)=0,"",(VLOOKUP($A42,'New Launch Menu'!$A$3:$K$111,8,FALSE))),"")</f>
        <v/>
      </c>
      <c r="F42" s="90" t="str">
        <f>_xlfn.IFNA(IF(VLOOKUP($A42,'New Launch Menu'!$A$3:$K$111,9,FALSE)=0,"",(VLOOKUP($A42,'New Launch Menu'!$A$3:$K$111,9,FALSE))),"")</f>
        <v/>
      </c>
      <c r="G42" s="90" t="str">
        <f>_xlfn.IFNA(IF(VLOOKUP($A42,'New Launch Menu'!$A$3:$K$111,10,FALSE)=0,"",(VLOOKUP($A42,'New Launch Menu'!$A$3:$K$111,10,FALSE))),"")</f>
        <v/>
      </c>
      <c r="H42" s="91"/>
    </row>
    <row r="43" spans="1:9" ht="34.5" x14ac:dyDescent="0.3">
      <c r="A43" s="54">
        <v>33</v>
      </c>
      <c r="B43" s="75" t="str">
        <f>_xlfn.IFNA(IF(VLOOKUP($A43,'New Launch Menu'!$A$3:$K$111,2,FALSE)=0,"",(VLOOKUP($A43,'New Launch Menu'!$A$3:$K$111,2,FALSE))),"")</f>
        <v xml:space="preserve">Review the Recruitment Framework to gain a richer understanding of the recruiting process and how PV can support you </v>
      </c>
      <c r="C43" s="75" t="str">
        <f>_xlfn.IFNA(IF(VLOOKUP($A43,'New Launch Menu'!$A$3:$K$111,3,FALSE)=0,"",(VLOOKUP($A43,'New Launch Menu'!$A$3:$K$111,3,FALSE))),"")</f>
        <v/>
      </c>
      <c r="D43" s="76">
        <f>_xlfn.IFNA(IF(VLOOKUP($A43,'New Launch Menu'!$A$3:$K$111,7,FALSE)=0,"",(VLOOKUP($A43,'New Launch Menu'!$A$3:$K$111,7,FALSE))),"")</f>
        <v>44127</v>
      </c>
      <c r="E43" s="90" t="str">
        <f>_xlfn.IFNA(IF(VLOOKUP($A43,'New Launch Menu'!$A$3:$K$111,8,FALSE)=0,"",(VLOOKUP($A43,'New Launch Menu'!$A$3:$K$111,8,FALSE))),"")</f>
        <v/>
      </c>
      <c r="F43" s="94" t="str">
        <f>_xlfn.IFNA(IF(VLOOKUP($A43,'New Launch Menu'!$A$3:$K$111,9,FALSE)=0,"",(VLOOKUP($A43,'New Launch Menu'!$A$3:$K$111,9,FALSE))),"")</f>
        <v/>
      </c>
      <c r="G43" s="90" t="str">
        <f>_xlfn.IFNA(IF(VLOOKUP($A43,'New Launch Menu'!$A$3:$K$111,10,FALSE)=0,"",(VLOOKUP($A43,'New Launch Menu'!$A$3:$K$111,10,FALSE))),"")</f>
        <v/>
      </c>
      <c r="H43" s="91"/>
    </row>
    <row r="44" spans="1:9" ht="14" x14ac:dyDescent="0.3">
      <c r="A44" s="54">
        <v>21</v>
      </c>
      <c r="B44" s="75" t="str">
        <f>_xlfn.IFNA(IF(VLOOKUP($A44,'New Launch Menu'!$A$3:$K$111,2,FALSE)=0,"",(VLOOKUP($A44,'New Launch Menu'!$A$3:$K$111,2,FALSE))),"")</f>
        <v>Organise Utilities (Gas, Electricity, Internet)</v>
      </c>
      <c r="C44" s="75" t="str">
        <f>_xlfn.IFNA(IF(VLOOKUP($A44,'New Launch Menu'!$A$3:$K$111,3,FALSE)=0,"",(VLOOKUP($A44,'New Launch Menu'!$A$3:$K$111,3,FALSE))),"")</f>
        <v/>
      </c>
      <c r="D44" s="76">
        <f>_xlfn.IFNA(IF(VLOOKUP($A44,'New Launch Menu'!$A$3:$K$111,7,FALSE)=0,"",(VLOOKUP($A44,'New Launch Menu'!$A$3:$K$111,7,FALSE))),"")</f>
        <v>44134</v>
      </c>
      <c r="E44" s="90" t="str">
        <f>_xlfn.IFNA(IF(VLOOKUP($A44,'New Launch Menu'!$A$3:$K$111,8,FALSE)=0,"",(VLOOKUP($A44,'New Launch Menu'!$A$3:$K$111,8,FALSE))),"")</f>
        <v/>
      </c>
      <c r="F44" s="94" t="str">
        <f>_xlfn.IFNA(IF(VLOOKUP($A44,'New Launch Menu'!$A$3:$K$111,9,FALSE)=0,"",(VLOOKUP($A44,'New Launch Menu'!$A$3:$K$111,9,FALSE))),"")</f>
        <v/>
      </c>
      <c r="G44" s="90" t="str">
        <f>_xlfn.IFNA(IF(VLOOKUP($A44,'New Launch Menu'!$A$3:$K$111,10,FALSE)=0,"",(VLOOKUP($A44,'New Launch Menu'!$A$3:$K$111,10,FALSE))),"")</f>
        <v/>
      </c>
      <c r="H44" s="91"/>
    </row>
    <row r="45" spans="1:9" ht="14" x14ac:dyDescent="0.3">
      <c r="A45" s="54">
        <v>23</v>
      </c>
      <c r="B45" s="75" t="str">
        <f>_xlfn.IFNA(IF(VLOOKUP($A45,'New Launch Menu'!$A$3:$K$111,2,FALSE)=0,"",(VLOOKUP($A45,'New Launch Menu'!$A$3:$K$111,2,FALSE))),"")</f>
        <v>Purchase an accounting software system</v>
      </c>
      <c r="C45" s="75" t="str">
        <f>_xlfn.IFNA(IF(VLOOKUP($A45,'New Launch Menu'!$A$3:$K$111,3,FALSE)=0,"",(VLOOKUP($A45,'New Launch Menu'!$A$3:$K$111,3,FALSE))),"")</f>
        <v> </v>
      </c>
      <c r="D45" s="76">
        <f>_xlfn.IFNA(IF(VLOOKUP($A45,'New Launch Menu'!$A$3:$K$111,7,FALSE)=0,"",(VLOOKUP($A45,'New Launch Menu'!$A$3:$K$111,7,FALSE))),"")</f>
        <v>44134</v>
      </c>
      <c r="E45" s="90" t="str">
        <f>_xlfn.IFNA(IF(VLOOKUP($A45,'New Launch Menu'!$A$3:$K$111,8,FALSE)=0,"",(VLOOKUP($A45,'New Launch Menu'!$A$3:$K$111,8,FALSE))),"")</f>
        <v/>
      </c>
      <c r="F45" s="94" t="str">
        <f>_xlfn.IFNA(IF(VLOOKUP($A45,'New Launch Menu'!$A$3:$K$111,9,FALSE)=0,"",(VLOOKUP($A45,'New Launch Menu'!$A$3:$K$111,9,FALSE))),"")</f>
        <v/>
      </c>
      <c r="G45" s="90" t="str">
        <f>_xlfn.IFNA(IF(VLOOKUP($A45,'New Launch Menu'!$A$3:$K$111,10,FALSE)=0,"",(VLOOKUP($A45,'New Launch Menu'!$A$3:$K$111,10,FALSE))),"")</f>
        <v/>
      </c>
      <c r="H45" s="91"/>
    </row>
    <row r="46" spans="1:9" ht="34.5" x14ac:dyDescent="0.3">
      <c r="A46" s="54">
        <v>24</v>
      </c>
      <c r="B46" s="75" t="str">
        <f>_xlfn.IFNA(IF(VLOOKUP($A46,'New Launch Menu'!$A$3:$K$111,2,FALSE)=0,"",(VLOOKUP($A46,'New Launch Menu'!$A$3:$K$111,2,FALSE))),"")</f>
        <v>Access ProLearnMAX - Financial Foundations</v>
      </c>
      <c r="C46" s="75" t="str">
        <f>_xlfn.IFNA(IF(VLOOKUP($A46,'New Launch Menu'!$A$3:$K$111,3,FALSE)=0,"",(VLOOKUP($A46,'New Launch Menu'!$A$3:$K$111,3,FALSE))),"")</f>
        <v>Complete all modules to increase your financial knowledge</v>
      </c>
      <c r="D46" s="76">
        <f>_xlfn.IFNA(IF(VLOOKUP($A46,'New Launch Menu'!$A$3:$K$111,7,FALSE)=0,"",(VLOOKUP($A46,'New Launch Menu'!$A$3:$K$111,7,FALSE))),"")</f>
        <v>44134</v>
      </c>
      <c r="E46" s="90" t="str">
        <f>_xlfn.IFNA(IF(VLOOKUP($A46,'New Launch Menu'!$A$3:$K$111,8,FALSE)=0,"",(VLOOKUP($A46,'New Launch Menu'!$A$3:$K$111,8,FALSE))),"")</f>
        <v/>
      </c>
      <c r="F46" s="94" t="str">
        <f>_xlfn.IFNA(IF(VLOOKUP($A46,'New Launch Menu'!$A$3:$K$111,9,FALSE)=0,"",(VLOOKUP($A46,'New Launch Menu'!$A$3:$K$111,9,FALSE))),"")</f>
        <v>https://prolearnmax.provision.com.au/admin/login-next.php</v>
      </c>
      <c r="G46" s="90" t="str">
        <f>_xlfn.IFNA(IF(VLOOKUP($A46,'New Launch Menu'!$A$3:$K$111,10,FALSE)=0,"",(VLOOKUP($A46,'New Launch Menu'!$A$3:$K$111,10,FALSE))),"")</f>
        <v/>
      </c>
      <c r="H46" s="91"/>
    </row>
    <row r="47" spans="1:9" ht="23" x14ac:dyDescent="0.3">
      <c r="A47" s="54">
        <v>34</v>
      </c>
      <c r="B47" s="75" t="str">
        <f>_xlfn.IFNA(IF(VLOOKUP($A47,'New Launch Menu'!$A$3:$K$111,2,FALSE)=0,"",(VLOOKUP($A47,'New Launch Menu'!$A$3:$K$111,2,FALSE))),"")</f>
        <v>Contact People and Culture Team to commence recruiting process</v>
      </c>
      <c r="C47" s="75" t="str">
        <f>_xlfn.IFNA(IF(VLOOKUP($A47,'New Launch Menu'!$A$3:$K$111,3,FALSE)=0,"",(VLOOKUP($A47,'New Launch Menu'!$A$3:$K$111,3,FALSE))),"")</f>
        <v/>
      </c>
      <c r="D47" s="76">
        <f>_xlfn.IFNA(IF(VLOOKUP($A47,'New Launch Menu'!$A$3:$K$111,7,FALSE)=0,"",(VLOOKUP($A47,'New Launch Menu'!$A$3:$K$111,7,FALSE))),"")</f>
        <v>44134</v>
      </c>
      <c r="E47" s="90" t="str">
        <f>_xlfn.IFNA(IF(VLOOKUP($A47,'New Launch Menu'!$A$3:$K$111,8,FALSE)=0,"",(VLOOKUP($A47,'New Launch Menu'!$A$3:$K$111,8,FALSE))),"")</f>
        <v/>
      </c>
      <c r="F47" s="94" t="str">
        <f>_xlfn.IFNA(IF(VLOOKUP($A47,'New Launch Menu'!$A$3:$K$111,9,FALSE)=0,"",(VLOOKUP($A47,'New Launch Menu'!$A$3:$K$111,9,FALSE))),"")</f>
        <v/>
      </c>
      <c r="G47" s="90" t="str">
        <f>_xlfn.IFNA(IF(VLOOKUP($A47,'New Launch Menu'!$A$3:$K$111,10,FALSE)=0,"",(VLOOKUP($A47,'New Launch Menu'!$A$3:$K$111,10,FALSE))),"")</f>
        <v/>
      </c>
      <c r="H47" s="91"/>
    </row>
    <row r="48" spans="1:9" ht="34.5" x14ac:dyDescent="0.3">
      <c r="A48" s="54">
        <v>55</v>
      </c>
      <c r="B48" s="75" t="str">
        <f>_xlfn.IFNA(IF(VLOOKUP($A48,'New Launch Menu'!$A$3:$K$111,2,FALSE)=0,"",(VLOOKUP($A48,'New Launch Menu'!$A$3:$K$111,2,FALSE))),"")</f>
        <v>Organise time to meet with frame suppliers</v>
      </c>
      <c r="C48" s="75" t="str">
        <f>_xlfn.IFNA(IF(VLOOKUP($A48,'New Launch Menu'!$A$3:$K$111,3,FALSE)=0,"",(VLOOKUP($A48,'New Launch Menu'!$A$3:$K$111,3,FALSE))),"")</f>
        <v>Ensure to be clear on units by display, gender split, OTB &amp; under stock to be held (1-2 units) when meeting with reps</v>
      </c>
      <c r="D48" s="76">
        <f>_xlfn.IFNA(IF(VLOOKUP($A48,'New Launch Menu'!$A$3:$K$111,7,FALSE)=0,"",(VLOOKUP($A48,'New Launch Menu'!$A$3:$K$111,7,FALSE))),"")</f>
        <v>44134</v>
      </c>
      <c r="E48" s="90" t="str">
        <f>_xlfn.IFNA(IF(VLOOKUP($A48,'New Launch Menu'!$A$3:$K$111,8,FALSE)=0,"",(VLOOKUP($A48,'New Launch Menu'!$A$3:$K$111,8,FALSE))),"")</f>
        <v/>
      </c>
      <c r="F48" s="94" t="str">
        <f>_xlfn.IFNA(IF(VLOOKUP($A48,'New Launch Menu'!$A$3:$K$111,9,FALSE)=0,"",(VLOOKUP($A48,'New Launch Menu'!$A$3:$K$111,9,FALSE))),"")</f>
        <v/>
      </c>
      <c r="G48" s="90" t="str">
        <f>_xlfn.IFNA(IF(VLOOKUP($A48,'New Launch Menu'!$A$3:$K$111,10,FALSE)=0,"",(VLOOKUP($A48,'New Launch Menu'!$A$3:$K$111,10,FALSE))),"")</f>
        <v/>
      </c>
      <c r="H48" s="91"/>
    </row>
    <row r="49" spans="1:8" ht="46" x14ac:dyDescent="0.3">
      <c r="A49" s="54">
        <v>56</v>
      </c>
      <c r="B49" s="75" t="str">
        <f>_xlfn.IFNA(IF(VLOOKUP($A49,'New Launch Menu'!$A$3:$K$111,2,FALSE)=0,"",(VLOOKUP($A49,'New Launch Menu'!$A$3:$K$111,2,FALSE))),"")</f>
        <v xml:space="preserve">Negotiate terms with supplier prior to signing off purchase </v>
      </c>
      <c r="C49" s="75" t="str">
        <f>_xlfn.IFNA(IF(VLOOKUP($A49,'New Launch Menu'!$A$3:$K$111,3,FALSE)=0,"",(VLOOKUP($A49,'New Launch Menu'!$A$3:$K$111,3,FALSE))),"")</f>
        <v>Is this consignment? Are there extended terms? What is the agreed rotation policy and the exit strategy by brand? Do you have an opening order /new memebr offers ?</v>
      </c>
      <c r="D49" s="76">
        <f>_xlfn.IFNA(IF(VLOOKUP($A49,'New Launch Menu'!$A$3:$K$111,7,FALSE)=0,"",(VLOOKUP($A49,'New Launch Menu'!$A$3:$K$111,7,FALSE))),"")</f>
        <v>44134</v>
      </c>
      <c r="E49" s="90" t="str">
        <f>_xlfn.IFNA(IF(VLOOKUP($A49,'New Launch Menu'!$A$3:$K$111,8,FALSE)=0,"",(VLOOKUP($A49,'New Launch Menu'!$A$3:$K$111,8,FALSE))),"")</f>
        <v/>
      </c>
      <c r="F49" s="94" t="str">
        <f>_xlfn.IFNA(IF(VLOOKUP($A49,'New Launch Menu'!$A$3:$K$111,9,FALSE)=0,"",(VLOOKUP($A49,'New Launch Menu'!$A$3:$K$111,9,FALSE))),"")</f>
        <v/>
      </c>
      <c r="G49" s="90" t="str">
        <f>_xlfn.IFNA(IF(VLOOKUP($A49,'New Launch Menu'!$A$3:$K$111,10,FALSE)=0,"",(VLOOKUP($A49,'New Launch Menu'!$A$3:$K$111,10,FALSE))),"")</f>
        <v/>
      </c>
      <c r="H49" s="91"/>
    </row>
    <row r="50" spans="1:8" ht="34.5" x14ac:dyDescent="0.3">
      <c r="A50" s="54">
        <v>57</v>
      </c>
      <c r="B50" s="75" t="str">
        <f>_xlfn.IFNA(IF(VLOOKUP($A50,'New Launch Menu'!$A$3:$K$111,2,FALSE)=0,"",(VLOOKUP($A50,'New Launch Menu'!$A$3:$K$111,2,FALSE))),"")</f>
        <v xml:space="preserve">Clarify delivery dates for frame orders  prior to practice opening </v>
      </c>
      <c r="C50" s="75" t="str">
        <f>_xlfn.IFNA(IF(VLOOKUP($A50,'New Launch Menu'!$A$3:$K$111,3,FALSE)=0,"",(VLOOKUP($A50,'New Launch Menu'!$A$3:$K$111,3,FALSE))),"")</f>
        <v xml:space="preserve">What is the turnaround time from order to deliver and will this be in time for set up &amp; launch? </v>
      </c>
      <c r="D50" s="76">
        <f>_xlfn.IFNA(IF(VLOOKUP($A50,'New Launch Menu'!$A$3:$K$111,7,FALSE)=0,"",(VLOOKUP($A50,'New Launch Menu'!$A$3:$K$111,7,FALSE))),"")</f>
        <v>44134</v>
      </c>
      <c r="E50" s="90" t="str">
        <f>_xlfn.IFNA(IF(VLOOKUP($A50,'New Launch Menu'!$A$3:$K$111,8,FALSE)=0,"",(VLOOKUP($A50,'New Launch Menu'!$A$3:$K$111,8,FALSE))),"")</f>
        <v/>
      </c>
      <c r="F50" s="94" t="str">
        <f>_xlfn.IFNA(IF(VLOOKUP($A50,'New Launch Menu'!$A$3:$K$111,9,FALSE)=0,"",(VLOOKUP($A50,'New Launch Menu'!$A$3:$K$111,9,FALSE))),"")</f>
        <v/>
      </c>
      <c r="G50" s="90" t="str">
        <f>_xlfn.IFNA(IF(VLOOKUP($A50,'New Launch Menu'!$A$3:$K$111,10,FALSE)=0,"",(VLOOKUP($A50,'New Launch Menu'!$A$3:$K$111,10,FALSE))),"")</f>
        <v/>
      </c>
      <c r="H50" s="91"/>
    </row>
    <row r="51" spans="1:8" ht="14" x14ac:dyDescent="0.3">
      <c r="A51" s="54">
        <v>79</v>
      </c>
      <c r="B51" s="75" t="str">
        <f>_xlfn.IFNA(IF(VLOOKUP($A51,'New Launch Menu'!$A$3:$K$111,2,FALSE)=0,"",(VLOOKUP($A51,'New Launch Menu'!$A$3:$K$111,2,FALSE))),"")</f>
        <v>Arrange Practice photography</v>
      </c>
      <c r="C51" s="75" t="str">
        <f>_xlfn.IFNA(IF(VLOOKUP($A51,'New Launch Menu'!$A$3:$K$111,3,FALSE)=0,"",(VLOOKUP($A51,'New Launch Menu'!$A$3:$K$111,3,FALSE))),"")</f>
        <v>Engage local photographer</v>
      </c>
      <c r="D51" s="76">
        <f>_xlfn.IFNA(IF(VLOOKUP($A51,'New Launch Menu'!$A$3:$K$111,7,FALSE)=0,"",(VLOOKUP($A51,'New Launch Menu'!$A$3:$K$111,7,FALSE))),"")</f>
        <v>44134</v>
      </c>
      <c r="E51" s="90" t="str">
        <f>_xlfn.IFNA(IF(VLOOKUP($A51,'New Launch Menu'!$A$3:$K$111,8,FALSE)=0,"",(VLOOKUP($A51,'New Launch Menu'!$A$3:$K$111,8,FALSE))),"")</f>
        <v/>
      </c>
      <c r="F51" s="94" t="str">
        <f>_xlfn.IFNA(IF(VLOOKUP($A51,'New Launch Menu'!$A$3:$K$111,9,FALSE)=0,"",(VLOOKUP($A51,'New Launch Menu'!$A$3:$K$111,9,FALSE))),"")</f>
        <v/>
      </c>
      <c r="G51" s="90" t="str">
        <f>_xlfn.IFNA(IF(VLOOKUP($A51,'New Launch Menu'!$A$3:$K$111,10,FALSE)=0,"",(VLOOKUP($A51,'New Launch Menu'!$A$3:$K$111,10,FALSE))),"")</f>
        <v/>
      </c>
      <c r="H51" s="91"/>
    </row>
    <row r="52" spans="1:8" ht="34.5" x14ac:dyDescent="0.3">
      <c r="A52" s="54">
        <v>80</v>
      </c>
      <c r="B52" s="75" t="str">
        <f>_xlfn.IFNA(IF(VLOOKUP($A52,'New Launch Menu'!$A$3:$K$111,2,FALSE)=0,"",(VLOOKUP($A52,'New Launch Menu'!$A$3:$K$111,2,FALSE))),"")</f>
        <v>Create Launch Event. Invite staff that work in local area, local health professionals and VIPS from your local area and your database</v>
      </c>
      <c r="C52" s="75" t="str">
        <f>_xlfn.IFNA(IF(VLOOKUP($A52,'New Launch Menu'!$A$3:$K$111,3,FALSE)=0,"",(VLOOKUP($A52,'New Launch Menu'!$A$3:$K$111,3,FALSE))),"")</f>
        <v>Engage a supplier &amp; create a brief for graphic designer</v>
      </c>
      <c r="D52" s="76">
        <f>_xlfn.IFNA(IF(VLOOKUP($A52,'New Launch Menu'!$A$3:$K$111,7,FALSE)=0,"",(VLOOKUP($A52,'New Launch Menu'!$A$3:$K$111,7,FALSE))),"")</f>
        <v>44134</v>
      </c>
      <c r="E52" s="90" t="str">
        <f>_xlfn.IFNA(IF(VLOOKUP($A52,'New Launch Menu'!$A$3:$K$111,8,FALSE)=0,"",(VLOOKUP($A52,'New Launch Menu'!$A$3:$K$111,8,FALSE))),"")</f>
        <v/>
      </c>
      <c r="F52" s="94" t="str">
        <f>_xlfn.IFNA(IF(VLOOKUP($A52,'New Launch Menu'!$A$3:$K$111,9,FALSE)=0,"",(VLOOKUP($A52,'New Launch Menu'!$A$3:$K$111,9,FALSE))),"")</f>
        <v/>
      </c>
      <c r="G52" s="90" t="str">
        <f>_xlfn.IFNA(IF(VLOOKUP($A52,'New Launch Menu'!$A$3:$K$111,10,FALSE)=0,"",(VLOOKUP($A52,'New Launch Menu'!$A$3:$K$111,10,FALSE))),"")</f>
        <v/>
      </c>
      <c r="H52" s="91"/>
    </row>
    <row r="53" spans="1:8" ht="23" x14ac:dyDescent="0.3">
      <c r="A53" s="54">
        <v>81</v>
      </c>
      <c r="B53" s="75" t="str">
        <f>_xlfn.IFNA(IF(VLOOKUP($A53,'New Launch Menu'!$A$3:$K$111,2,FALSE)=0,"",(VLOOKUP($A53,'New Launch Menu'!$A$3:$K$111,2,FALSE))),"")</f>
        <v>Create interchangeable practice A-Frame with rotational messages</v>
      </c>
      <c r="C53" s="75" t="str">
        <f>_xlfn.IFNA(IF(VLOOKUP($A53,'New Launch Menu'!$A$3:$K$111,3,FALSE)=0,"",(VLOOKUP($A53,'New Launch Menu'!$A$3:$K$111,3,FALSE))),"")</f>
        <v/>
      </c>
      <c r="D53" s="76">
        <f>_xlfn.IFNA(IF(VLOOKUP($A53,'New Launch Menu'!$A$3:$K$111,7,FALSE)=0,"",(VLOOKUP($A53,'New Launch Menu'!$A$3:$K$111,7,FALSE))),"")</f>
        <v>44134</v>
      </c>
      <c r="E53" s="90" t="str">
        <f>_xlfn.IFNA(IF(VLOOKUP($A53,'New Launch Menu'!$A$3:$K$111,8,FALSE)=0,"",(VLOOKUP($A53,'New Launch Menu'!$A$3:$K$111,8,FALSE))),"")</f>
        <v/>
      </c>
      <c r="F53" s="94" t="str">
        <f>_xlfn.IFNA(IF(VLOOKUP($A53,'New Launch Menu'!$A$3:$K$111,9,FALSE)=0,"",(VLOOKUP($A53,'New Launch Menu'!$A$3:$K$111,9,FALSE))),"")</f>
        <v/>
      </c>
      <c r="G53" s="90" t="str">
        <f>_xlfn.IFNA(IF(VLOOKUP($A53,'New Launch Menu'!$A$3:$K$111,10,FALSE)=0,"",(VLOOKUP($A53,'New Launch Menu'!$A$3:$K$111,10,FALSE))),"")</f>
        <v/>
      </c>
      <c r="H53" s="91"/>
    </row>
    <row r="54" spans="1:8" ht="14" x14ac:dyDescent="0.3">
      <c r="A54" s="54">
        <v>84</v>
      </c>
      <c r="B54" s="75" t="str">
        <f>_xlfn.IFNA(IF(VLOOKUP($A54,'New Launch Menu'!$A$3:$K$111,2,FALSE)=0,"",(VLOOKUP($A54,'New Launch Menu'!$A$3:$K$111,2,FALSE))),"")</f>
        <v xml:space="preserve">Research local sponsorship opportunities </v>
      </c>
      <c r="C54" s="75" t="str">
        <f>_xlfn.IFNA(IF(VLOOKUP($A54,'New Launch Menu'!$A$3:$K$111,3,FALSE)=0,"",(VLOOKUP($A54,'New Launch Menu'!$A$3:$K$111,3,FALSE))),"")</f>
        <v/>
      </c>
      <c r="D54" s="76">
        <f>_xlfn.IFNA(IF(VLOOKUP($A54,'New Launch Menu'!$A$3:$K$111,7,FALSE)=0,"",(VLOOKUP($A54,'New Launch Menu'!$A$3:$K$111,7,FALSE))),"")</f>
        <v>44134</v>
      </c>
      <c r="E54" s="90" t="str">
        <f>_xlfn.IFNA(IF(VLOOKUP($A54,'New Launch Menu'!$A$3:$K$111,8,FALSE)=0,"",(VLOOKUP($A54,'New Launch Menu'!$A$3:$K$111,8,FALSE))),"")</f>
        <v/>
      </c>
      <c r="F54" s="94" t="str">
        <f>_xlfn.IFNA(IF(VLOOKUP($A54,'New Launch Menu'!$A$3:$K$111,9,FALSE)=0,"",(VLOOKUP($A54,'New Launch Menu'!$A$3:$K$111,9,FALSE))),"")</f>
        <v/>
      </c>
      <c r="G54" s="90" t="str">
        <f>_xlfn.IFNA(IF(VLOOKUP($A54,'New Launch Menu'!$A$3:$K$111,10,FALSE)=0,"",(VLOOKUP($A54,'New Launch Menu'!$A$3:$K$111,10,FALSE))),"")</f>
        <v/>
      </c>
      <c r="H54" s="91"/>
    </row>
    <row r="55" spans="1:8" ht="14" x14ac:dyDescent="0.3">
      <c r="A55" s="54">
        <v>85</v>
      </c>
      <c r="B55" s="75" t="str">
        <f>_xlfn.IFNA(IF(VLOOKUP($A55,'New Launch Menu'!$A$3:$K$111,2,FALSE)=0,"",(VLOOKUP($A55,'New Launch Menu'!$A$3:$K$111,2,FALSE))),"")</f>
        <v>Local newspaper advertising and editorials if relevant</v>
      </c>
      <c r="C55" s="75" t="str">
        <f>_xlfn.IFNA(IF(VLOOKUP($A55,'New Launch Menu'!$A$3:$K$111,3,FALSE)=0,"",(VLOOKUP($A55,'New Launch Menu'!$A$3:$K$111,3,FALSE))),"")</f>
        <v>sourcing quote from local provider</v>
      </c>
      <c r="D55" s="76">
        <f>_xlfn.IFNA(IF(VLOOKUP($A55,'New Launch Menu'!$A$3:$K$111,7,FALSE)=0,"",(VLOOKUP($A55,'New Launch Menu'!$A$3:$K$111,7,FALSE))),"")</f>
        <v>44134</v>
      </c>
      <c r="E55" s="90" t="str">
        <f>_xlfn.IFNA(IF(VLOOKUP($A55,'New Launch Menu'!$A$3:$K$111,8,FALSE)=0,"",(VLOOKUP($A55,'New Launch Menu'!$A$3:$K$111,8,FALSE))),"")</f>
        <v/>
      </c>
      <c r="F55" s="94" t="str">
        <f>_xlfn.IFNA(IF(VLOOKUP($A55,'New Launch Menu'!$A$3:$K$111,9,FALSE)=0,"",(VLOOKUP($A55,'New Launch Menu'!$A$3:$K$111,9,FALSE))),"")</f>
        <v/>
      </c>
      <c r="G55" s="90" t="str">
        <f>_xlfn.IFNA(IF(VLOOKUP($A55,'New Launch Menu'!$A$3:$K$111,10,FALSE)=0,"",(VLOOKUP($A55,'New Launch Menu'!$A$3:$K$111,10,FALSE))),"")</f>
        <v/>
      </c>
      <c r="H55" s="91"/>
    </row>
    <row r="56" spans="1:8" ht="14" x14ac:dyDescent="0.3">
      <c r="A56" s="54">
        <v>86</v>
      </c>
      <c r="B56" s="75" t="str">
        <f>_xlfn.IFNA(IF(VLOOKUP($A56,'New Launch Menu'!$A$3:$K$111,2,FALSE)=0,"",(VLOOKUP($A56,'New Launch Menu'!$A$3:$K$111,2,FALSE))),"")</f>
        <v>Local Radio advertising if relevant</v>
      </c>
      <c r="C56" s="75" t="str">
        <f>_xlfn.IFNA(IF(VLOOKUP($A56,'New Launch Menu'!$A$3:$K$111,3,FALSE)=0,"",(VLOOKUP($A56,'New Launch Menu'!$A$3:$K$111,3,FALSE))),"")</f>
        <v>sourcing quote from local provider</v>
      </c>
      <c r="D56" s="76">
        <f>_xlfn.IFNA(IF(VLOOKUP($A56,'New Launch Menu'!$A$3:$K$111,7,FALSE)=0,"",(VLOOKUP($A56,'New Launch Menu'!$A$3:$K$111,7,FALSE))),"")</f>
        <v>44134</v>
      </c>
      <c r="E56" s="90" t="str">
        <f>_xlfn.IFNA(IF(VLOOKUP($A56,'New Launch Menu'!$A$3:$K$111,8,FALSE)=0,"",(VLOOKUP($A56,'New Launch Menu'!$A$3:$K$111,8,FALSE))),"")</f>
        <v/>
      </c>
      <c r="F56" s="94" t="str">
        <f>_xlfn.IFNA(IF(VLOOKUP($A56,'New Launch Menu'!$A$3:$K$111,9,FALSE)=0,"",(VLOOKUP($A56,'New Launch Menu'!$A$3:$K$111,9,FALSE))),"")</f>
        <v/>
      </c>
      <c r="G56" s="90" t="str">
        <f>_xlfn.IFNA(IF(VLOOKUP($A56,'New Launch Menu'!$A$3:$K$111,10,FALSE)=0,"",(VLOOKUP($A56,'New Launch Menu'!$A$3:$K$111,10,FALSE))),"")</f>
        <v/>
      </c>
      <c r="H56" s="91"/>
    </row>
    <row r="57" spans="1:8" ht="14" x14ac:dyDescent="0.3">
      <c r="A57" s="54">
        <v>87</v>
      </c>
      <c r="B57" s="75" t="str">
        <f>_xlfn.IFNA(IF(VLOOKUP($A57,'New Launch Menu'!$A$3:$K$111,2,FALSE)=0,"",(VLOOKUP($A57,'New Launch Menu'!$A$3:$K$111,2,FALSE))),"")</f>
        <v>Local TV advertising (regional) if relevant</v>
      </c>
      <c r="C57" s="75" t="str">
        <f>_xlfn.IFNA(IF(VLOOKUP($A57,'New Launch Menu'!$A$3:$K$111,3,FALSE)=0,"",(VLOOKUP($A57,'New Launch Menu'!$A$3:$K$111,3,FALSE))),"")</f>
        <v>sourcing quote from local provider</v>
      </c>
      <c r="D57" s="76">
        <f>_xlfn.IFNA(IF(VLOOKUP($A57,'New Launch Menu'!$A$3:$K$111,7,FALSE)=0,"",(VLOOKUP($A57,'New Launch Menu'!$A$3:$K$111,7,FALSE))),"")</f>
        <v>44134</v>
      </c>
      <c r="E57" s="90" t="str">
        <f>_xlfn.IFNA(IF(VLOOKUP($A57,'New Launch Menu'!$A$3:$K$111,8,FALSE)=0,"",(VLOOKUP($A57,'New Launch Menu'!$A$3:$K$111,8,FALSE))),"")</f>
        <v/>
      </c>
      <c r="F57" s="94" t="str">
        <f>_xlfn.IFNA(IF(VLOOKUP($A57,'New Launch Menu'!$A$3:$K$111,9,FALSE)=0,"",(VLOOKUP($A57,'New Launch Menu'!$A$3:$K$111,9,FALSE))),"")</f>
        <v/>
      </c>
      <c r="G57" s="90" t="str">
        <f>_xlfn.IFNA(IF(VLOOKUP($A57,'New Launch Menu'!$A$3:$K$111,10,FALSE)=0,"",(VLOOKUP($A57,'New Launch Menu'!$A$3:$K$111,10,FALSE))),"")</f>
        <v/>
      </c>
      <c r="H57" s="91"/>
    </row>
    <row r="58" spans="1:8" ht="23" x14ac:dyDescent="0.3">
      <c r="A58" s="54">
        <v>88</v>
      </c>
      <c r="B58" s="75" t="str">
        <f>_xlfn.IFNA(IF(VLOOKUP($A58,'New Launch Menu'!$A$3:$K$111,2,FALSE)=0,"",(VLOOKUP($A58,'New Launch Menu'!$A$3:$K$111,2,FALSE))),"")</f>
        <v>Update practice pages on the ProVision consumer website on a monthly basis</v>
      </c>
      <c r="C58" s="75" t="str">
        <f>_xlfn.IFNA(IF(VLOOKUP($A58,'New Launch Menu'!$A$3:$K$111,3,FALSE)=0,"",(VLOOKUP($A58,'New Launch Menu'!$A$3:$K$111,3,FALSE))),"")</f>
        <v>Dedicate a team member to manage</v>
      </c>
      <c r="D58" s="76">
        <f>_xlfn.IFNA(IF(VLOOKUP($A58,'New Launch Menu'!$A$3:$K$111,7,FALSE)=0,"",(VLOOKUP($A58,'New Launch Menu'!$A$3:$K$111,7,FALSE))),"")</f>
        <v>44134</v>
      </c>
      <c r="E58" s="90" t="str">
        <f>_xlfn.IFNA(IF(VLOOKUP($A58,'New Launch Menu'!$A$3:$K$111,8,FALSE)=0,"",(VLOOKUP($A58,'New Launch Menu'!$A$3:$K$111,8,FALSE))),"")</f>
        <v/>
      </c>
      <c r="F58" s="94" t="str">
        <f>_xlfn.IFNA(IF(VLOOKUP($A58,'New Launch Menu'!$A$3:$K$111,9,FALSE)=0,"",(VLOOKUP($A58,'New Launch Menu'!$A$3:$K$111,9,FALSE))),"")</f>
        <v/>
      </c>
      <c r="G58" s="90" t="str">
        <f>_xlfn.IFNA(IF(VLOOKUP($A58,'New Launch Menu'!$A$3:$K$111,10,FALSE)=0,"",(VLOOKUP($A58,'New Launch Menu'!$A$3:$K$111,10,FALSE))),"")</f>
        <v/>
      </c>
      <c r="H58" s="91"/>
    </row>
    <row r="59" spans="1:8" ht="23" x14ac:dyDescent="0.3">
      <c r="A59" s="54">
        <v>89</v>
      </c>
      <c r="B59" s="75" t="str">
        <f>_xlfn.IFNA(IF(VLOOKUP($A59,'New Launch Menu'!$A$3:$K$111,2,FALSE)=0,"",(VLOOKUP($A59,'New Launch Menu'!$A$3:$K$111,2,FALSE))),"")</f>
        <v>Create a Facebook Advertising plan (refer to ProVision's member site to learn about Facebook Advertising)</v>
      </c>
      <c r="C59" s="75" t="str">
        <f>_xlfn.IFNA(IF(VLOOKUP($A59,'New Launch Menu'!$A$3:$K$111,3,FALSE)=0,"",(VLOOKUP($A59,'New Launch Menu'!$A$3:$K$111,3,FALSE))),"")</f>
        <v>Dedicate a team member for content production</v>
      </c>
      <c r="D59" s="76">
        <f>_xlfn.IFNA(IF(VLOOKUP($A59,'New Launch Menu'!$A$3:$K$111,7,FALSE)=0,"",(VLOOKUP($A59,'New Launch Menu'!$A$3:$K$111,7,FALSE))),"")</f>
        <v>44134</v>
      </c>
      <c r="E59" s="90" t="str">
        <f>_xlfn.IFNA(IF(VLOOKUP($A59,'New Launch Menu'!$A$3:$K$111,8,FALSE)=0,"",(VLOOKUP($A59,'New Launch Menu'!$A$3:$K$111,8,FALSE))),"")</f>
        <v/>
      </c>
      <c r="F59" s="94" t="str">
        <f>_xlfn.IFNA(IF(VLOOKUP($A59,'New Launch Menu'!$A$3:$K$111,9,FALSE)=0,"",(VLOOKUP($A59,'New Launch Menu'!$A$3:$K$111,9,FALSE))),"")</f>
        <v/>
      </c>
      <c r="G59" s="90" t="str">
        <f>_xlfn.IFNA(IF(VLOOKUP($A59,'New Launch Menu'!$A$3:$K$111,10,FALSE)=0,"",(VLOOKUP($A59,'New Launch Menu'!$A$3:$K$111,10,FALSE))),"")</f>
        <v/>
      </c>
      <c r="H59" s="91"/>
    </row>
    <row r="60" spans="1:8" ht="69" x14ac:dyDescent="0.3">
      <c r="A60" s="54">
        <v>94</v>
      </c>
      <c r="B60" s="75" t="str">
        <f>_xlfn.IFNA(IF(VLOOKUP($A60,'New Launch Menu'!$A$3:$K$111,2,FALSE)=0,"",(VLOOKUP($A60,'New Launch Menu'!$A$3:$K$111,2,FALSE))),"")</f>
        <v>Obtain your Log in details from Australian Retialers Association (ARA)</v>
      </c>
      <c r="C60" s="75" t="str">
        <f>_xlfn.IFNA(IF(VLOOKUP($A60,'New Launch Menu'!$A$3:$K$111,3,FALSE)=0,"",(VLOOKUP($A60,'New Launch Menu'!$A$3:$K$111,3,FALSE))),"")</f>
        <v>Call ARA on 1300 368 041 
Take option 1 (one).Quote your PV Member number and they will give new login details. Alternatively contact Kylie Parry, People and Culture Advisor on (03) 8544 3906 or email: kparry@provision.com.au</v>
      </c>
      <c r="D60" s="76">
        <f>_xlfn.IFNA(IF(VLOOKUP($A60,'New Launch Menu'!$A$3:$K$111,7,FALSE)=0,"",(VLOOKUP($A60,'New Launch Menu'!$A$3:$K$111,7,FALSE))),"")</f>
        <v>44134</v>
      </c>
      <c r="E60" s="90" t="str">
        <f>_xlfn.IFNA(IF(VLOOKUP($A60,'New Launch Menu'!$A$3:$K$111,8,FALSE)=0,"",(VLOOKUP($A60,'New Launch Menu'!$A$3:$K$111,8,FALSE))),"")</f>
        <v/>
      </c>
      <c r="F60" s="94" t="str">
        <f>_xlfn.IFNA(IF(VLOOKUP($A60,'New Launch Menu'!$A$3:$K$111,9,FALSE)=0,"",(VLOOKUP($A60,'New Launch Menu'!$A$3:$K$111,9,FALSE))),"")</f>
        <v/>
      </c>
      <c r="G60" s="90" t="str">
        <f>_xlfn.IFNA(IF(VLOOKUP($A60,'New Launch Menu'!$A$3:$K$111,10,FALSE)=0,"",(VLOOKUP($A60,'New Launch Menu'!$A$3:$K$111,10,FALSE))),"")</f>
        <v/>
      </c>
      <c r="H60" s="91"/>
    </row>
    <row r="61" spans="1:8" ht="34.5" x14ac:dyDescent="0.3">
      <c r="A61" s="54">
        <v>95</v>
      </c>
      <c r="B61" s="75" t="str">
        <f>_xlfn.IFNA(IF(VLOOKUP($A61,'New Launch Menu'!$A$3:$K$111,2,FALSE)=0,"",(VLOOKUP($A61,'New Launch Menu'!$A$3:$K$111,2,FALSE))),"")</f>
        <v>Login to ARA site and familiarise yourself  with Employee Agreement templates , policy documents and the Award conditions</v>
      </c>
      <c r="C61" s="75" t="str">
        <f>_xlfn.IFNA(IF(VLOOKUP($A61,'New Launch Menu'!$A$3:$K$111,3,FALSE)=0,"",(VLOOKUP($A61,'New Launch Menu'!$A$3:$K$111,3,FALSE))),"")</f>
        <v/>
      </c>
      <c r="D61" s="76">
        <f>_xlfn.IFNA(IF(VLOOKUP($A61,'New Launch Menu'!$A$3:$K$111,7,FALSE)=0,"",(VLOOKUP($A61,'New Launch Menu'!$A$3:$K$111,7,FALSE))),"")</f>
        <v>44134</v>
      </c>
      <c r="E61" s="90" t="str">
        <f>_xlfn.IFNA(IF(VLOOKUP($A61,'New Launch Menu'!$A$3:$K$111,8,FALSE)=0,"",(VLOOKUP($A61,'New Launch Menu'!$A$3:$K$111,8,FALSE))),"")</f>
        <v/>
      </c>
      <c r="F61" s="94" t="str">
        <f>_xlfn.IFNA(IF(VLOOKUP($A61,'New Launch Menu'!$A$3:$K$111,9,FALSE)=0,"",(VLOOKUP($A61,'New Launch Menu'!$A$3:$K$111,9,FALSE))),"")</f>
        <v>https://www.enablehr.com.au/ara/</v>
      </c>
      <c r="G61" s="90" t="str">
        <f>_xlfn.IFNA(IF(VLOOKUP($A61,'New Launch Menu'!$A$3:$K$111,10,FALSE)=0,"",(VLOOKUP($A61,'New Launch Menu'!$A$3:$K$111,10,FALSE))),"")</f>
        <v/>
      </c>
      <c r="H61" s="91"/>
    </row>
    <row r="62" spans="1:8" ht="23" x14ac:dyDescent="0.3">
      <c r="A62" s="54">
        <v>96</v>
      </c>
      <c r="B62" s="75" t="str">
        <f>_xlfn.IFNA(IF(VLOOKUP($A62,'New Launch Menu'!$A$3:$K$111,2,FALSE)=0,"",(VLOOKUP($A62,'New Launch Menu'!$A$3:$K$111,2,FALSE))),"")</f>
        <v>Access ARA Instructions on "How To Create a policy</v>
      </c>
      <c r="C62" s="75" t="str">
        <f>_xlfn.IFNA(IF(VLOOKUP($A62,'New Launch Menu'!$A$3:$K$111,3,FALSE)=0,"",(VLOOKUP($A62,'New Launch Menu'!$A$3:$K$111,3,FALSE))),"")</f>
        <v>insert link to ARA "How to Create a Policy Document" (new Document)</v>
      </c>
      <c r="D62" s="76">
        <f>_xlfn.IFNA(IF(VLOOKUP($A62,'New Launch Menu'!$A$3:$K$111,7,FALSE)=0,"",(VLOOKUP($A62,'New Launch Menu'!$A$3:$K$111,7,FALSE))),"")</f>
        <v>44134</v>
      </c>
      <c r="E62" s="90" t="str">
        <f>_xlfn.IFNA(IF(VLOOKUP($A62,'New Launch Menu'!$A$3:$K$111,8,FALSE)=0,"",(VLOOKUP($A62,'New Launch Menu'!$A$3:$K$111,8,FALSE))),"")</f>
        <v/>
      </c>
      <c r="F62" s="94" t="str">
        <f>_xlfn.IFNA(IF(VLOOKUP($A62,'New Launch Menu'!$A$3:$K$111,9,FALSE)=0,"",(VLOOKUP($A62,'New Launch Menu'!$A$3:$K$111,9,FALSE))),"")</f>
        <v/>
      </c>
      <c r="G62" s="90" t="str">
        <f>_xlfn.IFNA(IF(VLOOKUP($A62,'New Launch Menu'!$A$3:$K$111,10,FALSE)=0,"",(VLOOKUP($A62,'New Launch Menu'!$A$3:$K$111,10,FALSE))),"")</f>
        <v/>
      </c>
      <c r="H62" s="91"/>
    </row>
    <row r="63" spans="1:8" ht="57.5" x14ac:dyDescent="0.3">
      <c r="A63" s="54">
        <v>97</v>
      </c>
      <c r="B63" s="75" t="str">
        <f>_xlfn.IFNA(IF(VLOOKUP($A63,'New Launch Menu'!$A$3:$K$111,2,FALSE)=0,"",(VLOOKUP($A63,'New Launch Menu'!$A$3:$K$111,2,FALSE))),"")</f>
        <v>Produce all policies relevant to your practice through ARA portal</v>
      </c>
      <c r="C63" s="75" t="str">
        <f>_xlfn.IFNA(IF(VLOOKUP($A63,'New Launch Menu'!$A$3:$K$111,3,FALSE)=0,"",(VLOOKUP($A63,'New Launch Menu'!$A$3:$K$111,3,FALSE))),"")</f>
        <v>Select each policy relevant to your practice , complete details required in the templates. Make one copy availble to the team to read and file on copy in your policy and procedure file for future reference</v>
      </c>
      <c r="D63" s="76">
        <f>_xlfn.IFNA(IF(VLOOKUP($A63,'New Launch Menu'!$A$3:$K$111,7,FALSE)=0,"",(VLOOKUP($A63,'New Launch Menu'!$A$3:$K$111,7,FALSE))),"")</f>
        <v>44134</v>
      </c>
      <c r="E63" s="90" t="str">
        <f>_xlfn.IFNA(IF(VLOOKUP($A63,'New Launch Menu'!$A$3:$K$111,8,FALSE)=0,"",(VLOOKUP($A63,'New Launch Menu'!$A$3:$K$111,8,FALSE))),"")</f>
        <v/>
      </c>
      <c r="F63" s="94" t="str">
        <f>_xlfn.IFNA(IF(VLOOKUP($A63,'New Launch Menu'!$A$3:$K$111,9,FALSE)=0,"",(VLOOKUP($A63,'New Launch Menu'!$A$3:$K$111,9,FALSE))),"")</f>
        <v/>
      </c>
      <c r="G63" s="90" t="str">
        <f>_xlfn.IFNA(IF(VLOOKUP($A63,'New Launch Menu'!$A$3:$K$111,10,FALSE)=0,"",(VLOOKUP($A63,'New Launch Menu'!$A$3:$K$111,10,FALSE))),"")</f>
        <v/>
      </c>
      <c r="H63" s="91"/>
    </row>
    <row r="64" spans="1:8" ht="23" x14ac:dyDescent="0.3">
      <c r="A64" s="54">
        <v>98</v>
      </c>
      <c r="B64" s="75" t="str">
        <f>_xlfn.IFNA(IF(VLOOKUP($A64,'New Launch Menu'!$A$3:$K$111,2,FALSE)=0,"",(VLOOKUP($A64,'New Launch Menu'!$A$3:$K$111,2,FALSE))),"")</f>
        <v>Review AWARD conditions and salary ranges for each position on ARA website</v>
      </c>
      <c r="C64" s="75" t="str">
        <f>_xlfn.IFNA(IF(VLOOKUP($A64,'New Launch Menu'!$A$3:$K$111,3,FALSE)=0,"",(VLOOKUP($A64,'New Launch Menu'!$A$3:$K$111,3,FALSE))),"")</f>
        <v/>
      </c>
      <c r="D64" s="76">
        <f>_xlfn.IFNA(IF(VLOOKUP($A64,'New Launch Menu'!$A$3:$K$111,7,FALSE)=0,"",(VLOOKUP($A64,'New Launch Menu'!$A$3:$K$111,7,FALSE))),"")</f>
        <v>44134</v>
      </c>
      <c r="E64" s="90" t="str">
        <f>_xlfn.IFNA(IF(VLOOKUP($A64,'New Launch Menu'!$A$3:$K$111,8,FALSE)=0,"",(VLOOKUP($A64,'New Launch Menu'!$A$3:$K$111,8,FALSE))),"")</f>
        <v/>
      </c>
      <c r="F64" s="94" t="str">
        <f>_xlfn.IFNA(IF(VLOOKUP($A64,'New Launch Menu'!$A$3:$K$111,9,FALSE)=0,"",(VLOOKUP($A64,'New Launch Menu'!$A$3:$K$111,9,FALSE))),"")</f>
        <v/>
      </c>
      <c r="G64" s="90" t="str">
        <f>_xlfn.IFNA(IF(VLOOKUP($A64,'New Launch Menu'!$A$3:$K$111,10,FALSE)=0,"",(VLOOKUP($A64,'New Launch Menu'!$A$3:$K$111,10,FALSE))),"")</f>
        <v/>
      </c>
      <c r="H64" s="91"/>
    </row>
    <row r="65" spans="1:8" ht="34.5" x14ac:dyDescent="0.3">
      <c r="A65" s="54">
        <v>58</v>
      </c>
      <c r="B65" s="75" t="str">
        <f>_xlfn.IFNA(IF(VLOOKUP($A65,'New Launch Menu'!$A$3:$K$111,2,FALSE)=0,"",(VLOOKUP($A65,'New Launch Menu'!$A$3:$K$111,2,FALSE))),"")</f>
        <v xml:space="preserve">Implement pricing strategy </v>
      </c>
      <c r="C65" s="75" t="str">
        <f>_xlfn.IFNA(IF(VLOOKUP($A65,'New Launch Menu'!$A$3:$K$111,3,FALSE)=0,"",(VLOOKUP($A65,'New Launch Menu'!$A$3:$K$111,3,FALSE))),"")</f>
        <v>Work with you BC to create a pricing strategy that delivers strong margin and clear price points.</v>
      </c>
      <c r="D65" s="76">
        <f>_xlfn.IFNA(IF(VLOOKUP($A65,'New Launch Menu'!$A$3:$K$111,7,FALSE)=0,"",(VLOOKUP($A65,'New Launch Menu'!$A$3:$K$111,7,FALSE))),"")</f>
        <v>44148</v>
      </c>
      <c r="E65" s="90" t="str">
        <f>_xlfn.IFNA(IF(VLOOKUP($A65,'New Launch Menu'!$A$3:$K$111,8,FALSE)=0,"",(VLOOKUP($A65,'New Launch Menu'!$A$3:$K$111,8,FALSE))),"")</f>
        <v/>
      </c>
      <c r="F65" s="94" t="str">
        <f>_xlfn.IFNA(IF(VLOOKUP($A65,'New Launch Menu'!$A$3:$K$111,9,FALSE)=0,"",(VLOOKUP($A65,'New Launch Menu'!$A$3:$K$111,9,FALSE))),"")</f>
        <v/>
      </c>
      <c r="G65" s="90" t="str">
        <f>_xlfn.IFNA(IF(VLOOKUP($A65,'New Launch Menu'!$A$3:$K$111,10,FALSE)=0,"",(VLOOKUP($A65,'New Launch Menu'!$A$3:$K$111,10,FALSE))),"")</f>
        <v/>
      </c>
      <c r="H65" s="91"/>
    </row>
    <row r="66" spans="1:8" ht="46" x14ac:dyDescent="0.3">
      <c r="A66" s="54">
        <v>29</v>
      </c>
      <c r="B66" s="75" t="str">
        <f>_xlfn.IFNA(IF(VLOOKUP($A66,'New Launch Menu'!$A$3:$K$111,2,FALSE)=0,"",(VLOOKUP($A66,'New Launch Menu'!$A$3:$K$111,2,FALSE))),"")</f>
        <v xml:space="preserve">Review and refine your financial forecasts and assumptions </v>
      </c>
      <c r="C66" s="75" t="str">
        <f>_xlfn.IFNA(IF(VLOOKUP($A66,'New Launch Menu'!$A$3:$K$111,3,FALSE)=0,"",(VLOOKUP($A66,'New Launch Menu'!$A$3:$K$111,3,FALSE))),"")</f>
        <v>Review all data on P&amp;L and Cash Flow statement to ensure accuracy and achievable - Refer your Business Coach for guidance</v>
      </c>
      <c r="D66" s="76">
        <f>_xlfn.IFNA(IF(VLOOKUP($A66,'New Launch Menu'!$A$3:$K$111,7,FALSE)=0,"",(VLOOKUP($A66,'New Launch Menu'!$A$3:$K$111,7,FALSE))),"")</f>
        <v>44155</v>
      </c>
      <c r="E66" s="90" t="str">
        <f>_xlfn.IFNA(IF(VLOOKUP($A66,'New Launch Menu'!$A$3:$K$111,8,FALSE)=0,"",(VLOOKUP($A66,'New Launch Menu'!$A$3:$K$111,8,FALSE))),"")</f>
        <v/>
      </c>
      <c r="F66" s="94" t="str">
        <f>_xlfn.IFNA(IF(VLOOKUP($A66,'New Launch Menu'!$A$3:$K$111,9,FALSE)=0,"",(VLOOKUP($A66,'New Launch Menu'!$A$3:$K$111,9,FALSE))),"")</f>
        <v/>
      </c>
      <c r="G66" s="90" t="str">
        <f>_xlfn.IFNA(IF(VLOOKUP($A66,'New Launch Menu'!$A$3:$K$111,10,FALSE)=0,"",(VLOOKUP($A66,'New Launch Menu'!$A$3:$K$111,10,FALSE))),"")</f>
        <v/>
      </c>
      <c r="H66" s="91"/>
    </row>
    <row r="67" spans="1:8" ht="23" x14ac:dyDescent="0.3">
      <c r="A67" s="54">
        <v>30</v>
      </c>
      <c r="B67" s="75" t="str">
        <f>_xlfn.IFNA(IF(VLOOKUP($A67,'New Launch Menu'!$A$3:$K$111,2,FALSE)=0,"",(VLOOKUP($A67,'New Launch Menu'!$A$3:$K$111,2,FALSE))),"")</f>
        <v>Enter data into accounting software to create full year budget P&amp;L</v>
      </c>
      <c r="C67" s="75" t="str">
        <f>_xlfn.IFNA(IF(VLOOKUP($A67,'New Launch Menu'!$A$3:$K$111,3,FALSE)=0,"",(VLOOKUP($A67,'New Launch Menu'!$A$3:$K$111,3,FALSE))),"")</f>
        <v>Your Accountant or Bookkeeper will be able to complete this task</v>
      </c>
      <c r="D67" s="76">
        <f>_xlfn.IFNA(IF(VLOOKUP($A67,'New Launch Menu'!$A$3:$K$111,7,FALSE)=0,"",(VLOOKUP($A67,'New Launch Menu'!$A$3:$K$111,7,FALSE))),"")</f>
        <v>44155</v>
      </c>
      <c r="E67" s="90" t="str">
        <f>_xlfn.IFNA(IF(VLOOKUP($A67,'New Launch Menu'!$A$3:$K$111,8,FALSE)=0,"",(VLOOKUP($A67,'New Launch Menu'!$A$3:$K$111,8,FALSE))),"")</f>
        <v/>
      </c>
      <c r="F67" s="94" t="str">
        <f>_xlfn.IFNA(IF(VLOOKUP($A67,'New Launch Menu'!$A$3:$K$111,9,FALSE)=0,"",(VLOOKUP($A67,'New Launch Menu'!$A$3:$K$111,9,FALSE))),"")</f>
        <v/>
      </c>
      <c r="G67" s="90" t="str">
        <f>_xlfn.IFNA(IF(VLOOKUP($A67,'New Launch Menu'!$A$3:$K$111,10,FALSE)=0,"",(VLOOKUP($A67,'New Launch Menu'!$A$3:$K$111,10,FALSE))),"")</f>
        <v/>
      </c>
      <c r="H67" s="91"/>
    </row>
    <row r="68" spans="1:8" ht="23" x14ac:dyDescent="0.3">
      <c r="A68" s="54">
        <v>22</v>
      </c>
      <c r="B68" s="75" t="str">
        <f>_xlfn.IFNA(IF(VLOOKUP($A68,'New Launch Menu'!$A$3:$K$111,2,FALSE)=0,"",(VLOOKUP($A68,'New Launch Menu'!$A$3:$K$111,2,FALSE))),"")</f>
        <v>Rent payments &amp; bond (or bank guarantee) to be organised with landlord</v>
      </c>
      <c r="C68" s="75" t="str">
        <f>_xlfn.IFNA(IF(VLOOKUP($A68,'New Launch Menu'!$A$3:$K$111,3,FALSE)=0,"",(VLOOKUP($A68,'New Launch Menu'!$A$3:$K$111,3,FALSE))),"")</f>
        <v>Contact your landlord</v>
      </c>
      <c r="D68" s="76">
        <f>_xlfn.IFNA(IF(VLOOKUP($A68,'New Launch Menu'!$A$3:$K$111,7,FALSE)=0,"",(VLOOKUP($A68,'New Launch Menu'!$A$3:$K$111,7,FALSE))),"")</f>
        <v>44162</v>
      </c>
      <c r="E68" s="90" t="str">
        <f>_xlfn.IFNA(IF(VLOOKUP($A68,'New Launch Menu'!$A$3:$K$111,8,FALSE)=0,"",(VLOOKUP($A68,'New Launch Menu'!$A$3:$K$111,8,FALSE))),"")</f>
        <v/>
      </c>
      <c r="F68" s="94" t="str">
        <f>_xlfn.IFNA(IF(VLOOKUP($A68,'New Launch Menu'!$A$3:$K$111,9,FALSE)=0,"",(VLOOKUP($A68,'New Launch Menu'!$A$3:$K$111,9,FALSE))),"")</f>
        <v/>
      </c>
      <c r="G68" s="90" t="str">
        <f>_xlfn.IFNA(IF(VLOOKUP($A68,'New Launch Menu'!$A$3:$K$111,10,FALSE)=0,"",(VLOOKUP($A68,'New Launch Menu'!$A$3:$K$111,10,FALSE))),"")</f>
        <v/>
      </c>
      <c r="H68" s="91"/>
    </row>
    <row r="69" spans="1:8" ht="23" x14ac:dyDescent="0.3">
      <c r="A69" s="54">
        <v>35</v>
      </c>
      <c r="B69" s="75" t="str">
        <f>_xlfn.IFNA(IF(VLOOKUP($A69,'New Launch Menu'!$A$3:$K$111,2,FALSE)=0,"",(VLOOKUP($A69,'New Launch Menu'!$A$3:$K$111,2,FALSE))),"")</f>
        <v>Ensure all contracts for team members are finalised</v>
      </c>
      <c r="C69" s="75" t="str">
        <f>_xlfn.IFNA(IF(VLOOKUP($A69,'New Launch Menu'!$A$3:$K$111,3,FALSE)=0,"",(VLOOKUP($A69,'New Launch Menu'!$A$3:$K$111,3,FALSE))),"")</f>
        <v xml:space="preserve">This time frame will vary depending on the notice period of the applicant </v>
      </c>
      <c r="D69" s="76">
        <f>_xlfn.IFNA(IF(VLOOKUP($A69,'New Launch Menu'!$A$3:$K$111,7,FALSE)=0,"",(VLOOKUP($A69,'New Launch Menu'!$A$3:$K$111,7,FALSE))),"")</f>
        <v>44162</v>
      </c>
      <c r="E69" s="90" t="str">
        <f>_xlfn.IFNA(IF(VLOOKUP($A69,'New Launch Menu'!$A$3:$K$111,8,FALSE)=0,"",(VLOOKUP($A69,'New Launch Menu'!$A$3:$K$111,8,FALSE))),"")</f>
        <v/>
      </c>
      <c r="F69" s="94" t="str">
        <f>_xlfn.IFNA(IF(VLOOKUP($A69,'New Launch Menu'!$A$3:$K$111,9,FALSE)=0,"",(VLOOKUP($A69,'New Launch Menu'!$A$3:$K$111,9,FALSE))),"")</f>
        <v/>
      </c>
      <c r="G69" s="90" t="str">
        <f>_xlfn.IFNA(IF(VLOOKUP($A69,'New Launch Menu'!$A$3:$K$111,10,FALSE)=0,"",(VLOOKUP($A69,'New Launch Menu'!$A$3:$K$111,10,FALSE))),"")</f>
        <v/>
      </c>
      <c r="H69" s="91"/>
    </row>
    <row r="70" spans="1:8" ht="34.5" x14ac:dyDescent="0.3">
      <c r="A70" s="54">
        <v>47</v>
      </c>
      <c r="B70" s="75" t="str">
        <f>_xlfn.IFNA(IF(VLOOKUP($A70,'New Launch Menu'!$A$3:$K$111,2,FALSE)=0,"",(VLOOKUP($A70,'New Launch Menu'!$A$3:$K$111,2,FALSE))),"")</f>
        <v xml:space="preserve">Start your professional development as a business owner by making an appointment with your Business Coach to create your development plan </v>
      </c>
      <c r="C70" s="75" t="str">
        <f>_xlfn.IFNA(IF(VLOOKUP($A70,'New Launch Menu'!$A$3:$K$111,3,FALSE)=0,"",(VLOOKUP($A70,'New Launch Menu'!$A$3:$K$111,3,FALSE))),"")</f>
        <v xml:space="preserve">The plan might include reading The Carrot Principle,  Dare to Lead and Fixing Communication </v>
      </c>
      <c r="D70" s="76">
        <f>_xlfn.IFNA(IF(VLOOKUP($A70,'New Launch Menu'!$A$3:$K$111,7,FALSE)=0,"",(VLOOKUP($A70,'New Launch Menu'!$A$3:$K$111,7,FALSE))),"")</f>
        <v>44162</v>
      </c>
      <c r="E70" s="90" t="str">
        <f>_xlfn.IFNA(IF(VLOOKUP($A70,'New Launch Menu'!$A$3:$K$111,8,FALSE)=0,"",(VLOOKUP($A70,'New Launch Menu'!$A$3:$K$111,8,FALSE))),"")</f>
        <v/>
      </c>
      <c r="F70" s="94" t="str">
        <f>_xlfn.IFNA(IF(VLOOKUP($A70,'New Launch Menu'!$A$3:$K$111,9,FALSE)=0,"",(VLOOKUP($A70,'New Launch Menu'!$A$3:$K$111,9,FALSE))),"")</f>
        <v/>
      </c>
      <c r="G70" s="90" t="str">
        <f>_xlfn.IFNA(IF(VLOOKUP($A70,'New Launch Menu'!$A$3:$K$111,10,FALSE)=0,"",(VLOOKUP($A70,'New Launch Menu'!$A$3:$K$111,10,FALSE))),"")</f>
        <v/>
      </c>
      <c r="H70" s="91"/>
    </row>
    <row r="71" spans="1:8" ht="46" x14ac:dyDescent="0.3">
      <c r="A71" s="54">
        <v>59</v>
      </c>
      <c r="B71" s="75" t="str">
        <f>_xlfn.IFNA(IF(VLOOKUP($A71,'New Launch Menu'!$A$3:$K$111,2,FALSE)=0,"",(VLOOKUP($A71,'New Launch Menu'!$A$3:$K$111,2,FALSE))),"")</f>
        <v>Arrange brand training on frames and technical training for lenses</v>
      </c>
      <c r="C71" s="75" t="str">
        <f>_xlfn.IFNA(IF(VLOOKUP($A71,'New Launch Menu'!$A$3:$K$111,3,FALSE)=0,"",(VLOOKUP($A71,'New Launch Menu'!$A$3:$K$111,3,FALSE))),"")</f>
        <v xml:space="preserve">Dependent on recruitment stage it will be of benefit to have a training night with a couple of lead suppliers on the features and benefits of the brands and lenses  sold in practice </v>
      </c>
      <c r="D71" s="76">
        <f>_xlfn.IFNA(IF(VLOOKUP($A71,'New Launch Menu'!$A$3:$K$111,7,FALSE)=0,"",(VLOOKUP($A71,'New Launch Menu'!$A$3:$K$111,7,FALSE))),"")</f>
        <v>44162</v>
      </c>
      <c r="E71" s="90" t="str">
        <f>_xlfn.IFNA(IF(VLOOKUP($A71,'New Launch Menu'!$A$3:$K$111,8,FALSE)=0,"",(VLOOKUP($A71,'New Launch Menu'!$A$3:$K$111,8,FALSE))),"")</f>
        <v/>
      </c>
      <c r="F71" s="94" t="str">
        <f>_xlfn.IFNA(IF(VLOOKUP($A71,'New Launch Menu'!$A$3:$K$111,9,FALSE)=0,"",(VLOOKUP($A71,'New Launch Menu'!$A$3:$K$111,9,FALSE))),"")</f>
        <v/>
      </c>
      <c r="G71" s="90" t="str">
        <f>_xlfn.IFNA(IF(VLOOKUP($A71,'New Launch Menu'!$A$3:$K$111,10,FALSE)=0,"",(VLOOKUP($A71,'New Launch Menu'!$A$3:$K$111,10,FALSE))),"")</f>
        <v/>
      </c>
      <c r="H71" s="91"/>
    </row>
    <row r="72" spans="1:8" ht="23" x14ac:dyDescent="0.3">
      <c r="A72" s="54">
        <v>60</v>
      </c>
      <c r="B72" s="75" t="str">
        <f>_xlfn.IFNA(IF(VLOOKUP($A72,'New Launch Menu'!$A$3:$K$111,2,FALSE)=0,"",(VLOOKUP($A72,'New Launch Menu'!$A$3:$K$111,2,FALSE))),"")</f>
        <v>Delivery &amp; indentation of frame stock into system</v>
      </c>
      <c r="C72" s="75" t="str">
        <f>_xlfn.IFNA(IF(VLOOKUP($A72,'New Launch Menu'!$A$3:$K$111,3,FALSE)=0,"",(VLOOKUP($A72,'New Launch Menu'!$A$3:$K$111,3,FALSE))),"")</f>
        <v xml:space="preserve">This date should have been agreed during closing negotiations with frame suppliers </v>
      </c>
      <c r="D72" s="76">
        <f>_xlfn.IFNA(IF(VLOOKUP($A72,'New Launch Menu'!$A$3:$K$111,7,FALSE)=0,"",(VLOOKUP($A72,'New Launch Menu'!$A$3:$K$111,7,FALSE))),"")</f>
        <v>44162</v>
      </c>
      <c r="E72" s="90" t="str">
        <f>_xlfn.IFNA(IF(VLOOKUP($A72,'New Launch Menu'!$A$3:$K$111,8,FALSE)=0,"",(VLOOKUP($A72,'New Launch Menu'!$A$3:$K$111,8,FALSE))),"")</f>
        <v/>
      </c>
      <c r="F72" s="94" t="str">
        <f>_xlfn.IFNA(IF(VLOOKUP($A72,'New Launch Menu'!$A$3:$K$111,9,FALSE)=0,"",(VLOOKUP($A72,'New Launch Menu'!$A$3:$K$111,9,FALSE))),"")</f>
        <v/>
      </c>
      <c r="G72" s="90" t="str">
        <f>_xlfn.IFNA(IF(VLOOKUP($A72,'New Launch Menu'!$A$3:$K$111,10,FALSE)=0,"",(VLOOKUP($A72,'New Launch Menu'!$A$3:$K$111,10,FALSE))),"")</f>
        <v/>
      </c>
      <c r="H72" s="91"/>
    </row>
    <row r="73" spans="1:8" ht="57.5" x14ac:dyDescent="0.3">
      <c r="A73" s="54">
        <v>61</v>
      </c>
      <c r="B73" s="75" t="str">
        <f>_xlfn.IFNA(IF(VLOOKUP($A73,'New Launch Menu'!$A$3:$K$111,2,FALSE)=0,"",(VLOOKUP($A73,'New Launch Menu'!$A$3:$K$111,2,FALSE))),"")</f>
        <v xml:space="preserve">Inline with delivery, enter SOH into the system </v>
      </c>
      <c r="C73" s="75" t="str">
        <f>_xlfn.IFNA(IF(VLOOKUP($A73,'New Launch Menu'!$A$3:$K$111,3,FALSE)=0,"",(VLOOKUP($A73,'New Launch Menu'!$A$3:$K$111,3,FALSE))),"")</f>
        <v>Ensure to clasify as specifically as possible (style, pp, gender, SKU) as this will make reporting easier later on when analysing sell-thru. Confirm correct delivery and raise any discrepancies with supplier now</v>
      </c>
      <c r="D73" s="76">
        <f>_xlfn.IFNA(IF(VLOOKUP($A73,'New Launch Menu'!$A$3:$K$111,7,FALSE)=0,"",(VLOOKUP($A73,'New Launch Menu'!$A$3:$K$111,7,FALSE))),"")</f>
        <v>44162</v>
      </c>
      <c r="E73" s="90" t="str">
        <f>_xlfn.IFNA(IF(VLOOKUP($A73,'New Launch Menu'!$A$3:$K$111,8,FALSE)=0,"",(VLOOKUP($A73,'New Launch Menu'!$A$3:$K$111,8,FALSE))),"")</f>
        <v/>
      </c>
      <c r="F73" s="94" t="str">
        <f>_xlfn.IFNA(IF(VLOOKUP($A73,'New Launch Menu'!$A$3:$K$111,9,FALSE)=0,"",(VLOOKUP($A73,'New Launch Menu'!$A$3:$K$111,9,FALSE))),"")</f>
        <v/>
      </c>
      <c r="G73" s="90" t="str">
        <f>_xlfn.IFNA(IF(VLOOKUP($A73,'New Launch Menu'!$A$3:$K$111,10,FALSE)=0,"",(VLOOKUP($A73,'New Launch Menu'!$A$3:$K$111,10,FALSE))),"")</f>
        <v/>
      </c>
      <c r="H73" s="91"/>
    </row>
    <row r="74" spans="1:8" ht="14" x14ac:dyDescent="0.3">
      <c r="A74" s="54">
        <v>66</v>
      </c>
      <c r="B74" s="75" t="str">
        <f>_xlfn.IFNA(IF(VLOOKUP($A74,'New Launch Menu'!$A$3:$K$111,2,FALSE)=0,"",(VLOOKUP($A74,'New Launch Menu'!$A$3:$K$111,2,FALSE))),"")</f>
        <v xml:space="preserve">Decide which price tags you will use </v>
      </c>
      <c r="C74" s="75" t="str">
        <f>_xlfn.IFNA(IF(VLOOKUP($A74,'New Launch Menu'!$A$3:$K$111,3,FALSE)=0,"",(VLOOKUP($A74,'New Launch Menu'!$A$3:$K$111,3,FALSE))),"")</f>
        <v xml:space="preserve">Source price tag/ barcoding  system </v>
      </c>
      <c r="D74" s="76">
        <f>_xlfn.IFNA(IF(VLOOKUP($A74,'New Launch Menu'!$A$3:$K$111,7,FALSE)=0,"",(VLOOKUP($A74,'New Launch Menu'!$A$3:$K$111,7,FALSE))),"")</f>
        <v>44162</v>
      </c>
      <c r="E74" s="90" t="str">
        <f>_xlfn.IFNA(IF(VLOOKUP($A74,'New Launch Menu'!$A$3:$K$111,8,FALSE)=0,"",(VLOOKUP($A74,'New Launch Menu'!$A$3:$K$111,8,FALSE))),"")</f>
        <v/>
      </c>
      <c r="F74" s="94" t="str">
        <f>_xlfn.IFNA(IF(VLOOKUP($A74,'New Launch Menu'!$A$3:$K$111,9,FALSE)=0,"",(VLOOKUP($A74,'New Launch Menu'!$A$3:$K$111,9,FALSE))),"")</f>
        <v/>
      </c>
      <c r="G74" s="90" t="str">
        <f>_xlfn.IFNA(IF(VLOOKUP($A74,'New Launch Menu'!$A$3:$K$111,10,FALSE)=0,"",(VLOOKUP($A74,'New Launch Menu'!$A$3:$K$111,10,FALSE))),"")</f>
        <v/>
      </c>
      <c r="H74" s="91"/>
    </row>
    <row r="75" spans="1:8" ht="34.5" x14ac:dyDescent="0.3">
      <c r="A75" s="54">
        <v>67</v>
      </c>
      <c r="B75" s="75" t="str">
        <f>_xlfn.IFNA(IF(VLOOKUP($A75,'New Launch Menu'!$A$3:$K$111,2,FALSE)=0,"",(VLOOKUP($A75,'New Launch Menu'!$A$3:$K$111,2,FALSE))),"")</f>
        <v xml:space="preserve">Check with Practice Management System (PMS )provider which barcode scanner is compatable with your PMS soft ware &gt;&gt; Purchase barcode scanner </v>
      </c>
      <c r="C75" s="75" t="str">
        <f>_xlfn.IFNA(IF(VLOOKUP($A75,'New Launch Menu'!$A$3:$K$111,3,FALSE)=0,"",(VLOOKUP($A75,'New Launch Menu'!$A$3:$K$111,3,FALSE))),"")</f>
        <v xml:space="preserve">This will increase accurancy and speed for all stock entry , POS transactions and stocktakes </v>
      </c>
      <c r="D75" s="76">
        <f>_xlfn.IFNA(IF(VLOOKUP($A75,'New Launch Menu'!$A$3:$K$111,7,FALSE)=0,"",(VLOOKUP($A75,'New Launch Menu'!$A$3:$K$111,7,FALSE))),"")</f>
        <v>44162</v>
      </c>
      <c r="E75" s="90" t="str">
        <f>_xlfn.IFNA(IF(VLOOKUP($A75,'New Launch Menu'!$A$3:$K$111,8,FALSE)=0,"",(VLOOKUP($A75,'New Launch Menu'!$A$3:$K$111,8,FALSE))),"")</f>
        <v/>
      </c>
      <c r="F75" s="94" t="str">
        <f>_xlfn.IFNA(IF(VLOOKUP($A75,'New Launch Menu'!$A$3:$K$111,9,FALSE)=0,"",(VLOOKUP($A75,'New Launch Menu'!$A$3:$K$111,9,FALSE))),"")</f>
        <v/>
      </c>
      <c r="G75" s="90" t="str">
        <f>_xlfn.IFNA(IF(VLOOKUP($A75,'New Launch Menu'!$A$3:$K$111,10,FALSE)=0,"",(VLOOKUP($A75,'New Launch Menu'!$A$3:$K$111,10,FALSE))),"")</f>
        <v/>
      </c>
      <c r="H75" s="91"/>
    </row>
    <row r="76" spans="1:8" ht="34.5" x14ac:dyDescent="0.3">
      <c r="A76" s="54">
        <v>82</v>
      </c>
      <c r="B76" s="75" t="str">
        <f>_xlfn.IFNA(IF(VLOOKUP($A76,'New Launch Menu'!$A$3:$K$111,2,FALSE)=0,"",(VLOOKUP($A76,'New Launch Menu'!$A$3:$K$111,2,FALSE))),"")</f>
        <v>Develop relationships with GPs and specialists in local area. Develop - letter of introduction and introduce your new owner</v>
      </c>
      <c r="C76" s="75" t="str">
        <f>_xlfn.IFNA(IF(VLOOKUP($A76,'New Launch Menu'!$A$3:$K$111,3,FALSE)=0,"",(VLOOKUP($A76,'New Launch Menu'!$A$3:$K$111,3,FALSE))),"")</f>
        <v xml:space="preserve">Refer Us materials in GP section of optom.provision.com.au </v>
      </c>
      <c r="D76" s="76">
        <f>_xlfn.IFNA(IF(VLOOKUP($A76,'New Launch Menu'!$A$3:$K$111,7,FALSE)=0,"",(VLOOKUP($A76,'New Launch Menu'!$A$3:$K$111,7,FALSE))),"")</f>
        <v>44162</v>
      </c>
      <c r="E76" s="90" t="str">
        <f>_xlfn.IFNA(IF(VLOOKUP($A76,'New Launch Menu'!$A$3:$K$111,8,FALSE)=0,"",(VLOOKUP($A76,'New Launch Menu'!$A$3:$K$111,8,FALSE))),"")</f>
        <v/>
      </c>
      <c r="F76" s="94" t="str">
        <f>_xlfn.IFNA(IF(VLOOKUP($A76,'New Launch Menu'!$A$3:$K$111,9,FALSE)=0,"",(VLOOKUP($A76,'New Launch Menu'!$A$3:$K$111,9,FALSE))),"")</f>
        <v/>
      </c>
      <c r="G76" s="90" t="str">
        <f>_xlfn.IFNA(IF(VLOOKUP($A76,'New Launch Menu'!$A$3:$K$111,10,FALSE)=0,"",(VLOOKUP($A76,'New Launch Menu'!$A$3:$K$111,10,FALSE))),"")</f>
        <v/>
      </c>
      <c r="H76" s="91"/>
    </row>
    <row r="77" spans="1:8" ht="23" x14ac:dyDescent="0.3">
      <c r="A77" s="54">
        <v>83</v>
      </c>
      <c r="B77" s="75" t="str">
        <f>_xlfn.IFNA(IF(VLOOKUP($A77,'New Launch Menu'!$A$3:$K$111,2,FALSE)=0,"",(VLOOKUP($A77,'New Launch Menu'!$A$3:$K$111,2,FALSE))),"")</f>
        <v>Develop cross promotional offers with local businesses where appropriate</v>
      </c>
      <c r="C77" s="75" t="str">
        <f>_xlfn.IFNA(IF(VLOOKUP($A77,'New Launch Menu'!$A$3:$K$111,3,FALSE)=0,"",(VLOOKUP($A77,'New Launch Menu'!$A$3:$K$111,3,FALSE))),"")</f>
        <v xml:space="preserve"> </v>
      </c>
      <c r="D77" s="76">
        <f>_xlfn.IFNA(IF(VLOOKUP($A77,'New Launch Menu'!$A$3:$K$111,7,FALSE)=0,"",(VLOOKUP($A77,'New Launch Menu'!$A$3:$K$111,7,FALSE))),"")</f>
        <v>44162</v>
      </c>
      <c r="E77" s="90" t="str">
        <f>_xlfn.IFNA(IF(VLOOKUP($A77,'New Launch Menu'!$A$3:$K$111,8,FALSE)=0,"",(VLOOKUP($A77,'New Launch Menu'!$A$3:$K$111,8,FALSE))),"")</f>
        <v/>
      </c>
      <c r="F77" s="94" t="str">
        <f>_xlfn.IFNA(IF(VLOOKUP($A77,'New Launch Menu'!$A$3:$K$111,9,FALSE)=0,"",(VLOOKUP($A77,'New Launch Menu'!$A$3:$K$111,9,FALSE))),"")</f>
        <v/>
      </c>
      <c r="G77" s="90" t="str">
        <f>_xlfn.IFNA(IF(VLOOKUP($A77,'New Launch Menu'!$A$3:$K$111,10,FALSE)=0,"",(VLOOKUP($A77,'New Launch Menu'!$A$3:$K$111,10,FALSE))),"")</f>
        <v/>
      </c>
      <c r="H77" s="91"/>
    </row>
    <row r="78" spans="1:8" ht="23" x14ac:dyDescent="0.3">
      <c r="A78" s="54">
        <v>90</v>
      </c>
      <c r="B78" s="75" t="str">
        <f>_xlfn.IFNA(IF(VLOOKUP($A78,'New Launch Menu'!$A$3:$K$111,2,FALSE)=0,"",(VLOOKUP($A78,'New Launch Menu'!$A$3:$K$111,2,FALSE))),"")</f>
        <v>Invest in eye-catching window displays (consider window dresser)</v>
      </c>
      <c r="C78" s="75" t="str">
        <f>_xlfn.IFNA(IF(VLOOKUP($A78,'New Launch Menu'!$A$3:$K$111,3,FALSE)=0,"",(VLOOKUP($A78,'New Launch Menu'!$A$3:$K$111,3,FALSE))),"")</f>
        <v xml:space="preserve"> </v>
      </c>
      <c r="D78" s="76">
        <f>_xlfn.IFNA(IF(VLOOKUP($A78,'New Launch Menu'!$A$3:$K$111,7,FALSE)=0,"",(VLOOKUP($A78,'New Launch Menu'!$A$3:$K$111,7,FALSE))),"")</f>
        <v>44162</v>
      </c>
      <c r="E78" s="90" t="str">
        <f>_xlfn.IFNA(IF(VLOOKUP($A78,'New Launch Menu'!$A$3:$K$111,8,FALSE)=0,"",(VLOOKUP($A78,'New Launch Menu'!$A$3:$K$111,8,FALSE))),"")</f>
        <v/>
      </c>
      <c r="F78" s="94" t="str">
        <f>_xlfn.IFNA(IF(VLOOKUP($A78,'New Launch Menu'!$A$3:$K$111,9,FALSE)=0,"",(VLOOKUP($A78,'New Launch Menu'!$A$3:$K$111,9,FALSE))),"")</f>
        <v/>
      </c>
      <c r="G78" s="90" t="str">
        <f>_xlfn.IFNA(IF(VLOOKUP($A78,'New Launch Menu'!$A$3:$K$111,10,FALSE)=0,"",(VLOOKUP($A78,'New Launch Menu'!$A$3:$K$111,10,FALSE))),"")</f>
        <v/>
      </c>
      <c r="H78" s="91"/>
    </row>
    <row r="79" spans="1:8" ht="23" x14ac:dyDescent="0.3">
      <c r="A79" s="54">
        <v>92</v>
      </c>
      <c r="B79" s="75" t="str">
        <f>_xlfn.IFNA(IF(VLOOKUP($A79,'New Launch Menu'!$A$3:$K$111,2,FALSE)=0,"",(VLOOKUP($A79,'New Launch Menu'!$A$3:$K$111,2,FALSE))),"")</f>
        <v xml:space="preserve">Liase with My Health First to ensure their software is embedded into your website </v>
      </c>
      <c r="C79" s="75" t="str">
        <f>_xlfn.IFNA(IF(VLOOKUP($A79,'New Launch Menu'!$A$3:$K$111,3,FALSE)=0,"",(VLOOKUP($A79,'New Launch Menu'!$A$3:$K$111,3,FALSE))),"")</f>
        <v/>
      </c>
      <c r="D79" s="76">
        <f>_xlfn.IFNA(IF(VLOOKUP($A79,'New Launch Menu'!$A$3:$K$111,7,FALSE)=0,"",(VLOOKUP($A79,'New Launch Menu'!$A$3:$K$111,7,FALSE))),"")</f>
        <v>44162</v>
      </c>
      <c r="E79" s="90" t="str">
        <f>_xlfn.IFNA(IF(VLOOKUP($A79,'New Launch Menu'!$A$3:$K$111,8,FALSE)=0,"",(VLOOKUP($A79,'New Launch Menu'!$A$3:$K$111,8,FALSE))),"")</f>
        <v/>
      </c>
      <c r="F79" s="94" t="str">
        <f>_xlfn.IFNA(IF(VLOOKUP($A79,'New Launch Menu'!$A$3:$K$111,9,FALSE)=0,"",(VLOOKUP($A79,'New Launch Menu'!$A$3:$K$111,9,FALSE))),"")</f>
        <v/>
      </c>
      <c r="G79" s="90" t="str">
        <f>_xlfn.IFNA(IF(VLOOKUP($A79,'New Launch Menu'!$A$3:$K$111,10,FALSE)=0,"",(VLOOKUP($A79,'New Launch Menu'!$A$3:$K$111,10,FALSE))),"")</f>
        <v/>
      </c>
      <c r="H79" s="91"/>
    </row>
    <row r="80" spans="1:8" ht="14" x14ac:dyDescent="0.3">
      <c r="A80" s="54">
        <v>93</v>
      </c>
      <c r="B80" s="75" t="str">
        <f>_xlfn.IFNA(IF(VLOOKUP($A80,'New Launch Menu'!$A$3:$K$111,2,FALSE)=0,"",(VLOOKUP($A80,'New Launch Menu'!$A$3:$K$111,2,FALSE))),"")</f>
        <v xml:space="preserve">Complete application for My Health First ( online booking) </v>
      </c>
      <c r="C80" s="75" t="str">
        <f>_xlfn.IFNA(IF(VLOOKUP($A80,'New Launch Menu'!$A$3:$K$111,3,FALSE)=0,"",(VLOOKUP($A80,'New Launch Menu'!$A$3:$K$111,3,FALSE))),"")</f>
        <v/>
      </c>
      <c r="D80" s="76">
        <f>_xlfn.IFNA(IF(VLOOKUP($A80,'New Launch Menu'!$A$3:$K$111,7,FALSE)=0,"",(VLOOKUP($A80,'New Launch Menu'!$A$3:$K$111,7,FALSE))),"")</f>
        <v>44162</v>
      </c>
      <c r="E80" s="90" t="str">
        <f>_xlfn.IFNA(IF(VLOOKUP($A80,'New Launch Menu'!$A$3:$K$111,8,FALSE)=0,"",(VLOOKUP($A80,'New Launch Menu'!$A$3:$K$111,8,FALSE))),"")</f>
        <v/>
      </c>
      <c r="F80" s="94" t="str">
        <f>_xlfn.IFNA(IF(VLOOKUP($A80,'New Launch Menu'!$A$3:$K$111,9,FALSE)=0,"",(VLOOKUP($A80,'New Launch Menu'!$A$3:$K$111,9,FALSE))),"")</f>
        <v/>
      </c>
      <c r="G80" s="90" t="str">
        <f>_xlfn.IFNA(IF(VLOOKUP($A80,'New Launch Menu'!$A$3:$K$111,10,FALSE)=0,"",(VLOOKUP($A80,'New Launch Menu'!$A$3:$K$111,10,FALSE))),"")</f>
        <v/>
      </c>
      <c r="H80" s="91"/>
    </row>
    <row r="81" spans="1:8" ht="23" x14ac:dyDescent="0.3">
      <c r="A81" s="54">
        <v>99</v>
      </c>
      <c r="B81" s="75" t="str">
        <f>_xlfn.IFNA(IF(VLOOKUP($A81,'New Launch Menu'!$A$3:$K$111,2,FALSE)=0,"",(VLOOKUP($A81,'New Launch Menu'!$A$3:$K$111,2,FALSE))),"")</f>
        <v>Create Employee Agreements ( Contracts) through enable HR (ARA)</v>
      </c>
      <c r="C81" s="75" t="str">
        <f>_xlfn.IFNA(IF(VLOOKUP($A81,'New Launch Menu'!$A$3:$K$111,3,FALSE)=0,"",(VLOOKUP($A81,'New Launch Menu'!$A$3:$K$111,3,FALSE))),"")</f>
        <v/>
      </c>
      <c r="D81" s="76">
        <f>_xlfn.IFNA(IF(VLOOKUP($A81,'New Launch Menu'!$A$3:$K$111,7,FALSE)=0,"",(VLOOKUP($A81,'New Launch Menu'!$A$3:$K$111,7,FALSE))),"")</f>
        <v>44162</v>
      </c>
      <c r="E81" s="90" t="str">
        <f>_xlfn.IFNA(IF(VLOOKUP($A81,'New Launch Menu'!$A$3:$K$111,8,FALSE)=0,"",(VLOOKUP($A81,'New Launch Menu'!$A$3:$K$111,8,FALSE))),"")</f>
        <v/>
      </c>
      <c r="F81" s="94" t="str">
        <f>_xlfn.IFNA(IF(VLOOKUP($A81,'New Launch Menu'!$A$3:$K$111,9,FALSE)=0,"",(VLOOKUP($A81,'New Launch Menu'!$A$3:$K$111,9,FALSE))),"")</f>
        <v/>
      </c>
      <c r="G81" s="90" t="str">
        <f>_xlfn.IFNA(IF(VLOOKUP($A81,'New Launch Menu'!$A$3:$K$111,10,FALSE)=0,"",(VLOOKUP($A81,'New Launch Menu'!$A$3:$K$111,10,FALSE))),"")</f>
        <v/>
      </c>
      <c r="H81" s="91"/>
    </row>
    <row r="82" spans="1:8" ht="34.5" x14ac:dyDescent="0.3">
      <c r="A82" s="54">
        <v>100</v>
      </c>
      <c r="B82" s="75" t="str">
        <f>_xlfn.IFNA(IF(VLOOKUP($A82,'New Launch Menu'!$A$3:$K$111,2,FALSE)=0,"",(VLOOKUP($A82,'New Launch Menu'!$A$3:$K$111,2,FALSE))),"")</f>
        <v>Enter each team members details onto your EnableHR portal for easy management of empolyee details,perfomance management etc</v>
      </c>
      <c r="C82" s="75" t="str">
        <f>_xlfn.IFNA(IF(VLOOKUP($A82,'New Launch Menu'!$A$3:$K$111,3,FALSE)=0,"",(VLOOKUP($A82,'New Launch Menu'!$A$3:$K$111,3,FALSE))),"")</f>
        <v/>
      </c>
      <c r="D82" s="76">
        <f>_xlfn.IFNA(IF(VLOOKUP($A82,'New Launch Menu'!$A$3:$K$111,7,FALSE)=0,"",(VLOOKUP($A82,'New Launch Menu'!$A$3:$K$111,7,FALSE))),"")</f>
        <v>44162</v>
      </c>
      <c r="E82" s="90" t="str">
        <f>_xlfn.IFNA(IF(VLOOKUP($A82,'New Launch Menu'!$A$3:$K$111,8,FALSE)=0,"",(VLOOKUP($A82,'New Launch Menu'!$A$3:$K$111,8,FALSE))),"")</f>
        <v/>
      </c>
      <c r="F82" s="94" t="str">
        <f>_xlfn.IFNA(IF(VLOOKUP($A82,'New Launch Menu'!$A$3:$K$111,9,FALSE)=0,"",(VLOOKUP($A82,'New Launch Menu'!$A$3:$K$111,9,FALSE))),"")</f>
        <v/>
      </c>
      <c r="G82" s="90" t="str">
        <f>_xlfn.IFNA(IF(VLOOKUP($A82,'New Launch Menu'!$A$3:$K$111,10,FALSE)=0,"",(VLOOKUP($A82,'New Launch Menu'!$A$3:$K$111,10,FALSE))),"")</f>
        <v/>
      </c>
      <c r="H82" s="91"/>
    </row>
    <row r="83" spans="1:8" ht="14" x14ac:dyDescent="0.3">
      <c r="A83" s="54">
        <v>62</v>
      </c>
      <c r="B83" s="75" t="str">
        <f>_xlfn.IFNA(IF(VLOOKUP($A83,'New Launch Menu'!$A$3:$K$111,2,FALSE)=0,"",(VLOOKUP($A83,'New Launch Menu'!$A$3:$K$111,2,FALSE))),"")</f>
        <v xml:space="preserve">Finalise Visual Merchandising Plan-O-Gram </v>
      </c>
      <c r="C83" s="75" t="str">
        <f>_xlfn.IFNA(IF(VLOOKUP($A83,'New Launch Menu'!$A$3:$K$111,3,FALSE)=0,"",(VLOOKUP($A83,'New Launch Menu'!$A$3:$K$111,3,FALSE))),"")</f>
        <v xml:space="preserve">Work with BC </v>
      </c>
      <c r="D83" s="76">
        <f>_xlfn.IFNA(IF(VLOOKUP($A83,'New Launch Menu'!$A$3:$K$111,7,FALSE)=0,"",(VLOOKUP($A83,'New Launch Menu'!$A$3:$K$111,7,FALSE))),"")</f>
        <v>44169</v>
      </c>
      <c r="E83" s="90" t="str">
        <f>_xlfn.IFNA(IF(VLOOKUP($A83,'New Launch Menu'!$A$3:$K$111,8,FALSE)=0,"",(VLOOKUP($A83,'New Launch Menu'!$A$3:$K$111,8,FALSE))),"")</f>
        <v/>
      </c>
      <c r="F83" s="94" t="str">
        <f>_xlfn.IFNA(IF(VLOOKUP($A83,'New Launch Menu'!$A$3:$K$111,9,FALSE)=0,"",(VLOOKUP($A83,'New Launch Menu'!$A$3:$K$111,9,FALSE))),"")</f>
        <v/>
      </c>
      <c r="G83" s="90" t="str">
        <f>_xlfn.IFNA(IF(VLOOKUP($A83,'New Launch Menu'!$A$3:$K$111,10,FALSE)=0,"",(VLOOKUP($A83,'New Launch Menu'!$A$3:$K$111,10,FALSE))),"")</f>
        <v/>
      </c>
      <c r="H83" s="91"/>
    </row>
    <row r="84" spans="1:8" ht="34.5" x14ac:dyDescent="0.3">
      <c r="A84" s="54">
        <v>36</v>
      </c>
      <c r="B84" s="75" t="str">
        <f>_xlfn.IFNA(IF(VLOOKUP($A84,'New Launch Menu'!$A$3:$K$111,2,FALSE)=0,"",(VLOOKUP($A84,'New Launch Menu'!$A$3:$K$111,2,FALSE))),"")</f>
        <v xml:space="preserve">All new team members to complete Induction module on ProLearn Max plus complete and bespoke additional in practice induction </v>
      </c>
      <c r="C84" s="75" t="str">
        <f>_xlfn.IFNA(IF(VLOOKUP($A84,'New Launch Menu'!$A$3:$K$111,3,FALSE)=0,"",(VLOOKUP($A84,'New Launch Menu'!$A$3:$K$111,3,FALSE))),"")</f>
        <v/>
      </c>
      <c r="D84" s="76">
        <f>_xlfn.IFNA(IF(VLOOKUP($A84,'New Launch Menu'!$A$3:$K$111,7,FALSE)=0,"",(VLOOKUP($A84,'New Launch Menu'!$A$3:$K$111,7,FALSE))),"")</f>
        <v>44176</v>
      </c>
      <c r="E84" s="90" t="str">
        <f>_xlfn.IFNA(IF(VLOOKUP($A84,'New Launch Menu'!$A$3:$K$111,8,FALSE)=0,"",(VLOOKUP($A84,'New Launch Menu'!$A$3:$K$111,8,FALSE))),"")</f>
        <v/>
      </c>
      <c r="F84" s="94" t="str">
        <f>_xlfn.IFNA(IF(VLOOKUP($A84,'New Launch Menu'!$A$3:$K$111,9,FALSE)=0,"",(VLOOKUP($A84,'New Launch Menu'!$A$3:$K$111,9,FALSE))),"")</f>
        <v/>
      </c>
      <c r="G84" s="90" t="str">
        <f>_xlfn.IFNA(IF(VLOOKUP($A84,'New Launch Menu'!$A$3:$K$111,10,FALSE)=0,"",(VLOOKUP($A84,'New Launch Menu'!$A$3:$K$111,10,FALSE))),"")</f>
        <v/>
      </c>
      <c r="H84" s="91"/>
    </row>
    <row r="85" spans="1:8" ht="23" x14ac:dyDescent="0.3">
      <c r="A85" s="54">
        <v>63</v>
      </c>
      <c r="B85" s="75" t="str">
        <f>_xlfn.IFNA(IF(VLOOKUP($A85,'New Launch Menu'!$A$3:$K$111,2,FALSE)=0,"",(VLOOKUP($A85,'New Launch Menu'!$A$3:$K$111,2,FALSE))),"")</f>
        <v xml:space="preserve">ProSupply and Supply &amp; Fit training </v>
      </c>
      <c r="C85" s="75" t="str">
        <f>_xlfn.IFNA(IF(VLOOKUP($A85,'New Launch Menu'!$A$3:$K$111,3,FALSE)=0,"",(VLOOKUP($A85,'New Launch Menu'!$A$3:$K$111,3,FALSE))),"")</f>
        <v xml:space="preserve">Team &amp; owner training with BC or online training modules </v>
      </c>
      <c r="D85" s="76">
        <f>_xlfn.IFNA(IF(VLOOKUP($A85,'New Launch Menu'!$A$3:$K$111,7,FALSE)=0,"",(VLOOKUP($A85,'New Launch Menu'!$A$3:$K$111,7,FALSE))),"")</f>
        <v>44176</v>
      </c>
      <c r="E85" s="90" t="str">
        <f>_xlfn.IFNA(IF(VLOOKUP($A85,'New Launch Menu'!$A$3:$K$111,8,FALSE)=0,"",(VLOOKUP($A85,'New Launch Menu'!$A$3:$K$111,8,FALSE))),"")</f>
        <v/>
      </c>
      <c r="F85" s="94" t="str">
        <f>_xlfn.IFNA(IF(VLOOKUP($A85,'New Launch Menu'!$A$3:$K$111,9,FALSE)=0,"",(VLOOKUP($A85,'New Launch Menu'!$A$3:$K$111,9,FALSE))),"")</f>
        <v/>
      </c>
      <c r="G85" s="90" t="str">
        <f>_xlfn.IFNA(IF(VLOOKUP($A85,'New Launch Menu'!$A$3:$K$111,10,FALSE)=0,"",(VLOOKUP($A85,'New Launch Menu'!$A$3:$K$111,10,FALSE))),"")</f>
        <v/>
      </c>
      <c r="H85" s="91"/>
    </row>
    <row r="86" spans="1:8" ht="14" x14ac:dyDescent="0.3">
      <c r="A86" s="54">
        <v>43</v>
      </c>
      <c r="B86" s="75" t="str">
        <f>_xlfn.IFNA(IF(VLOOKUP($A86,'New Launch Menu'!$A$3:$K$111,2,FALSE)=0,"",(VLOOKUP($A86,'New Launch Menu'!$A$3:$K$111,2,FALSE))),"")</f>
        <v xml:space="preserve">Set Team Meeting dates for 12 months and publish to team </v>
      </c>
      <c r="C86" s="75" t="str">
        <f>_xlfn.IFNA(IF(VLOOKUP($A86,'New Launch Menu'!$A$3:$K$111,3,FALSE)=0,"",(VLOOKUP($A86,'New Launch Menu'!$A$3:$K$111,3,FALSE))),"")</f>
        <v/>
      </c>
      <c r="D86" s="76">
        <f>_xlfn.IFNA(IF(VLOOKUP($A86,'New Launch Menu'!$A$3:$K$111,7,FALSE)=0,"",(VLOOKUP($A86,'New Launch Menu'!$A$3:$K$111,7,FALSE))),"")</f>
        <v>44183</v>
      </c>
      <c r="E86" s="90" t="str">
        <f>_xlfn.IFNA(IF(VLOOKUP($A86,'New Launch Menu'!$A$3:$K$111,8,FALSE)=0,"",(VLOOKUP($A86,'New Launch Menu'!$A$3:$K$111,8,FALSE))),"")</f>
        <v/>
      </c>
      <c r="F86" s="94" t="str">
        <f>_xlfn.IFNA(IF(VLOOKUP($A86,'New Launch Menu'!$A$3:$K$111,9,FALSE)=0,"",(VLOOKUP($A86,'New Launch Menu'!$A$3:$K$111,9,FALSE))),"")</f>
        <v/>
      </c>
      <c r="G86" s="90" t="str">
        <f>_xlfn.IFNA(IF(VLOOKUP($A86,'New Launch Menu'!$A$3:$K$111,10,FALSE)=0,"",(VLOOKUP($A86,'New Launch Menu'!$A$3:$K$111,10,FALSE))),"")</f>
        <v/>
      </c>
      <c r="H86" s="91"/>
    </row>
    <row r="87" spans="1:8" ht="23" x14ac:dyDescent="0.3">
      <c r="A87" s="54">
        <v>44</v>
      </c>
      <c r="B87" s="75" t="str">
        <f>_xlfn.IFNA(IF(VLOOKUP($A87,'New Launch Menu'!$A$3:$K$111,2,FALSE)=0,"",(VLOOKUP($A87,'New Launch Menu'!$A$3:$K$111,2,FALSE))),"")</f>
        <v>Diarise Performance Management Discussions for each team member</v>
      </c>
      <c r="C87" s="75" t="str">
        <f>_xlfn.IFNA(IF(VLOOKUP($A87,'New Launch Menu'!$A$3:$K$111,3,FALSE)=0,"",(VLOOKUP($A87,'New Launch Menu'!$A$3:$K$111,3,FALSE))),"")</f>
        <v/>
      </c>
      <c r="D87" s="76">
        <f>_xlfn.IFNA(IF(VLOOKUP($A87,'New Launch Menu'!$A$3:$K$111,7,FALSE)=0,"",(VLOOKUP($A87,'New Launch Menu'!$A$3:$K$111,7,FALSE))),"")</f>
        <v>44183</v>
      </c>
      <c r="E87" s="90" t="str">
        <f>_xlfn.IFNA(IF(VLOOKUP($A87,'New Launch Menu'!$A$3:$K$111,8,FALSE)=0,"",(VLOOKUP($A87,'New Launch Menu'!$A$3:$K$111,8,FALSE))),"")</f>
        <v/>
      </c>
      <c r="F87" s="94" t="str">
        <f>_xlfn.IFNA(IF(VLOOKUP($A87,'New Launch Menu'!$A$3:$K$111,9,FALSE)=0,"",(VLOOKUP($A87,'New Launch Menu'!$A$3:$K$111,9,FALSE))),"")</f>
        <v/>
      </c>
      <c r="G87" s="90" t="str">
        <f>_xlfn.IFNA(IF(VLOOKUP($A87,'New Launch Menu'!$A$3:$K$111,10,FALSE)=0,"",(VLOOKUP($A87,'New Launch Menu'!$A$3:$K$111,10,FALSE))),"")</f>
        <v/>
      </c>
      <c r="H87" s="91"/>
    </row>
    <row r="88" spans="1:8" ht="34.5" x14ac:dyDescent="0.3">
      <c r="A88" s="54">
        <v>45</v>
      </c>
      <c r="B88" s="75" t="str">
        <f>_xlfn.IFNA(IF(VLOOKUP($A88,'New Launch Menu'!$A$3:$K$111,2,FALSE)=0,"",(VLOOKUP($A88,'New Launch Menu'!$A$3:$K$111,2,FALSE))),"")</f>
        <v>Block off weekly time to observe each team members behaviour and performance</v>
      </c>
      <c r="C88" s="75" t="str">
        <f>_xlfn.IFNA(IF(VLOOKUP($A88,'New Launch Menu'!$A$3:$K$111,3,FALSE)=0,"",(VLOOKUP($A88,'New Launch Menu'!$A$3:$K$111,3,FALSE))),"")</f>
        <v xml:space="preserve">Allowing time every week for this will be one of you greatest investments in the positive culture and performance of your team </v>
      </c>
      <c r="D88" s="76">
        <f>_xlfn.IFNA(IF(VLOOKUP($A88,'New Launch Menu'!$A$3:$K$111,7,FALSE)=0,"",(VLOOKUP($A88,'New Launch Menu'!$A$3:$K$111,7,FALSE))),"")</f>
        <v>44183</v>
      </c>
      <c r="E88" s="90" t="str">
        <f>_xlfn.IFNA(IF(VLOOKUP($A88,'New Launch Menu'!$A$3:$K$111,8,FALSE)=0,"",(VLOOKUP($A88,'New Launch Menu'!$A$3:$K$111,8,FALSE))),"")</f>
        <v/>
      </c>
      <c r="F88" s="94" t="str">
        <f>_xlfn.IFNA(IF(VLOOKUP($A88,'New Launch Menu'!$A$3:$K$111,9,FALSE)=0,"",(VLOOKUP($A88,'New Launch Menu'!$A$3:$K$111,9,FALSE))),"")</f>
        <v/>
      </c>
      <c r="G88" s="90" t="str">
        <f>_xlfn.IFNA(IF(VLOOKUP($A88,'New Launch Menu'!$A$3:$K$111,10,FALSE)=0,"",(VLOOKUP($A88,'New Launch Menu'!$A$3:$K$111,10,FALSE))),"")</f>
        <v/>
      </c>
      <c r="H88" s="91"/>
    </row>
    <row r="89" spans="1:8" ht="14" x14ac:dyDescent="0.3">
      <c r="A89" s="54">
        <v>46</v>
      </c>
      <c r="B89" s="75" t="str">
        <f>_xlfn.IFNA(IF(VLOOKUP($A89,'New Launch Menu'!$A$3:$K$111,2,FALSE)=0,"",(VLOOKUP($A89,'New Launch Menu'!$A$3:$K$111,2,FALSE))),"")</f>
        <v>Create a Team Recognition Plan</v>
      </c>
      <c r="C89" s="75" t="str">
        <f>_xlfn.IFNA(IF(VLOOKUP($A89,'New Launch Menu'!$A$3:$K$111,3,FALSE)=0,"",(VLOOKUP($A89,'New Launch Menu'!$A$3:$K$111,3,FALSE))),"")</f>
        <v/>
      </c>
      <c r="D89" s="76">
        <f>_xlfn.IFNA(IF(VLOOKUP($A89,'New Launch Menu'!$A$3:$K$111,7,FALSE)=0,"",(VLOOKUP($A89,'New Launch Menu'!$A$3:$K$111,7,FALSE))),"")</f>
        <v>44183</v>
      </c>
      <c r="E89" s="90" t="str">
        <f>_xlfn.IFNA(IF(VLOOKUP($A89,'New Launch Menu'!$A$3:$K$111,8,FALSE)=0,"",(VLOOKUP($A89,'New Launch Menu'!$A$3:$K$111,8,FALSE))),"")</f>
        <v/>
      </c>
      <c r="F89" s="94" t="str">
        <f>_xlfn.IFNA(IF(VLOOKUP($A89,'New Launch Menu'!$A$3:$K$111,9,FALSE)=0,"",(VLOOKUP($A89,'New Launch Menu'!$A$3:$K$111,9,FALSE))),"")</f>
        <v/>
      </c>
      <c r="G89" s="90" t="str">
        <f>_xlfn.IFNA(IF(VLOOKUP($A89,'New Launch Menu'!$A$3:$K$111,10,FALSE)=0,"",(VLOOKUP($A89,'New Launch Menu'!$A$3:$K$111,10,FALSE))),"")</f>
        <v/>
      </c>
      <c r="H89" s="91"/>
    </row>
    <row r="90" spans="1:8" ht="23" x14ac:dyDescent="0.3">
      <c r="A90" s="54">
        <v>64</v>
      </c>
      <c r="B90" s="75" t="str">
        <f>_xlfn.IFNA(IF(VLOOKUP($A90,'New Launch Menu'!$A$3:$K$111,2,FALSE)=0,"",(VLOOKUP($A90,'New Launch Menu'!$A$3:$K$111,2,FALSE))),"")</f>
        <v xml:space="preserve">Plan to complete a physical stocktake on or around settlement day </v>
      </c>
      <c r="C90" s="75" t="str">
        <f>_xlfn.IFNA(IF(VLOOKUP($A90,'New Launch Menu'!$A$3:$K$111,3,FALSE)=0,"",(VLOOKUP($A90,'New Launch Menu'!$A$3:$K$111,3,FALSE))),"")</f>
        <v/>
      </c>
      <c r="D90" s="76">
        <f>_xlfn.IFNA(IF(VLOOKUP($A90,'New Launch Menu'!$A$3:$K$111,7,FALSE)=0,"",(VLOOKUP($A90,'New Launch Menu'!$A$3:$K$111,7,FALSE))),"")</f>
        <v>44183</v>
      </c>
      <c r="E90" s="90" t="str">
        <f>_xlfn.IFNA(IF(VLOOKUP($A90,'New Launch Menu'!$A$3:$K$111,8,FALSE)=0,"",(VLOOKUP($A90,'New Launch Menu'!$A$3:$K$111,8,FALSE))),"")</f>
        <v/>
      </c>
      <c r="F90" s="94" t="str">
        <f>_xlfn.IFNA(IF(VLOOKUP($A90,'New Launch Menu'!$A$3:$K$111,9,FALSE)=0,"",(VLOOKUP($A90,'New Launch Menu'!$A$3:$K$111,9,FALSE))),"")</f>
        <v/>
      </c>
      <c r="G90" s="90" t="str">
        <f>_xlfn.IFNA(IF(VLOOKUP($A90,'New Launch Menu'!$A$3:$K$111,10,FALSE)=0,"",(VLOOKUP($A90,'New Launch Menu'!$A$3:$K$111,10,FALSE))),"")</f>
        <v/>
      </c>
      <c r="H90" s="91"/>
    </row>
    <row r="91" spans="1:8" ht="34.5" x14ac:dyDescent="0.3">
      <c r="A91" s="54">
        <v>65</v>
      </c>
      <c r="B91" s="75" t="str">
        <f>_xlfn.IFNA(IF(VLOOKUP($A91,'New Launch Menu'!$A$3:$K$111,2,FALSE)=0,"",(VLOOKUP($A91,'New Launch Menu'!$A$3:$K$111,2,FALSE))),"")</f>
        <v>Develop a simple lens pricing matrix document to assist the team to explain to customers the features ana benefits of the lenses in each price category</v>
      </c>
      <c r="C91" s="75" t="str">
        <f>_xlfn.IFNA(IF(VLOOKUP($A91,'New Launch Menu'!$A$3:$K$111,3,FALSE)=0,"",(VLOOKUP($A91,'New Launch Menu'!$A$3:$K$111,3,FALSE))),"")</f>
        <v xml:space="preserve">Ask your Business Coach for examples </v>
      </c>
      <c r="D91" s="76">
        <f>_xlfn.IFNA(IF(VLOOKUP($A91,'New Launch Menu'!$A$3:$K$111,7,FALSE)=0,"",(VLOOKUP($A91,'New Launch Menu'!$A$3:$K$111,7,FALSE))),"")</f>
        <v>44183</v>
      </c>
      <c r="E91" s="90" t="str">
        <f>_xlfn.IFNA(IF(VLOOKUP($A91,'New Launch Menu'!$A$3:$K$111,8,FALSE)=0,"",(VLOOKUP($A91,'New Launch Menu'!$A$3:$K$111,8,FALSE))),"")</f>
        <v/>
      </c>
      <c r="F91" s="94" t="str">
        <f>_xlfn.IFNA(IF(VLOOKUP($A91,'New Launch Menu'!$A$3:$K$111,9,FALSE)=0,"",(VLOOKUP($A91,'New Launch Menu'!$A$3:$K$111,9,FALSE))),"")</f>
        <v/>
      </c>
      <c r="G91" s="90" t="str">
        <f>_xlfn.IFNA(IF(VLOOKUP($A91,'New Launch Menu'!$A$3:$K$111,10,FALSE)=0,"",(VLOOKUP($A91,'New Launch Menu'!$A$3:$K$111,10,FALSE))),"")</f>
        <v/>
      </c>
      <c r="H91" s="91"/>
    </row>
    <row r="92" spans="1:8" ht="14" x14ac:dyDescent="0.3">
      <c r="A92" s="54">
        <v>68</v>
      </c>
      <c r="B92" s="75" t="str">
        <f>_xlfn.IFNA(IF(VLOOKUP($A92,'New Launch Menu'!$A$3:$K$111,2,FALSE)=0,"",(VLOOKUP($A92,'New Launch Menu'!$A$3:$K$111,2,FALSE))),"")</f>
        <v>Arrange PMS system training for the Team</v>
      </c>
      <c r="C92" s="75" t="str">
        <f>_xlfn.IFNA(IF(VLOOKUP($A92,'New Launch Menu'!$A$3:$K$111,3,FALSE)=0,"",(VLOOKUP($A92,'New Launch Menu'!$A$3:$K$111,3,FALSE))),"")</f>
        <v/>
      </c>
      <c r="D92" s="76">
        <f>_xlfn.IFNA(IF(VLOOKUP($A92,'New Launch Menu'!$A$3:$K$111,7,FALSE)=0,"",(VLOOKUP($A92,'New Launch Menu'!$A$3:$K$111,7,FALSE))),"")</f>
        <v>44183</v>
      </c>
      <c r="E92" s="90" t="str">
        <f>_xlfn.IFNA(IF(VLOOKUP($A92,'New Launch Menu'!$A$3:$K$111,8,FALSE)=0,"",(VLOOKUP($A92,'New Launch Menu'!$A$3:$K$111,8,FALSE))),"")</f>
        <v/>
      </c>
      <c r="F92" s="94" t="str">
        <f>_xlfn.IFNA(IF(VLOOKUP($A92,'New Launch Menu'!$A$3:$K$111,9,FALSE)=0,"",(VLOOKUP($A92,'New Launch Menu'!$A$3:$K$111,9,FALSE))),"")</f>
        <v/>
      </c>
      <c r="G92" s="90" t="str">
        <f>_xlfn.IFNA(IF(VLOOKUP($A92,'New Launch Menu'!$A$3:$K$111,10,FALSE)=0,"",(VLOOKUP($A92,'New Launch Menu'!$A$3:$K$111,10,FALSE))),"")</f>
        <v/>
      </c>
      <c r="H92" s="91"/>
    </row>
    <row r="93" spans="1:8" ht="14" x14ac:dyDescent="0.3">
      <c r="A93" s="54">
        <v>70</v>
      </c>
      <c r="B93" s="75" t="str">
        <f>_xlfn.IFNA(IF(VLOOKUP($A93,'New Launch Menu'!$A$3:$K$111,2,FALSE)=0,"",(VLOOKUP($A93,'New Launch Menu'!$A$3:$K$111,2,FALSE))),"")</f>
        <v xml:space="preserve">Merchandise frames into display </v>
      </c>
      <c r="C93" s="75" t="str">
        <f>_xlfn.IFNA(IF(VLOOKUP($A93,'New Launch Menu'!$A$3:$K$111,3,FALSE)=0,"",(VLOOKUP($A93,'New Launch Menu'!$A$3:$K$111,3,FALSE))),"")</f>
        <v xml:space="preserve">Work to Plan-o-Gram </v>
      </c>
      <c r="D93" s="76">
        <f>_xlfn.IFNA(IF(VLOOKUP($A93,'New Launch Menu'!$A$3:$K$111,7,FALSE)=0,"",(VLOOKUP($A93,'New Launch Menu'!$A$3:$K$111,7,FALSE))),"")</f>
        <v>44183</v>
      </c>
      <c r="E93" s="90" t="str">
        <f>_xlfn.IFNA(IF(VLOOKUP($A93,'New Launch Menu'!$A$3:$K$111,8,FALSE)=0,"",(VLOOKUP($A93,'New Launch Menu'!$A$3:$K$111,8,FALSE))),"")</f>
        <v/>
      </c>
      <c r="F93" s="94" t="str">
        <f>_xlfn.IFNA(IF(VLOOKUP($A93,'New Launch Menu'!$A$3:$K$111,9,FALSE)=0,"",(VLOOKUP($A93,'New Launch Menu'!$A$3:$K$111,9,FALSE))),"")</f>
        <v/>
      </c>
      <c r="G93" s="90" t="str">
        <f>_xlfn.IFNA(IF(VLOOKUP($A93,'New Launch Menu'!$A$3:$K$111,10,FALSE)=0,"",(VLOOKUP($A93,'New Launch Menu'!$A$3:$K$111,10,FALSE))),"")</f>
        <v/>
      </c>
      <c r="H93" s="91"/>
    </row>
    <row r="94" spans="1:8" ht="14" x14ac:dyDescent="0.3">
      <c r="A94" s="54">
        <v>91</v>
      </c>
      <c r="B94" s="75" t="str">
        <f>_xlfn.IFNA(IF(VLOOKUP($A94,'New Launch Menu'!$A$3:$K$111,2,FALSE)=0,"",(VLOOKUP($A94,'New Launch Menu'!$A$3:$K$111,2,FALSE))),"")</f>
        <v>Register for any relevant  ProVision marketing  campaigns.</v>
      </c>
      <c r="C94" s="75" t="str">
        <f>_xlfn.IFNA(IF(VLOOKUP($A94,'New Launch Menu'!$A$3:$K$111,3,FALSE)=0,"",(VLOOKUP($A94,'New Launch Menu'!$A$3:$K$111,3,FALSE))),"")</f>
        <v>Register for the campaign</v>
      </c>
      <c r="D94" s="76">
        <f>_xlfn.IFNA(IF(VLOOKUP($A94,'New Launch Menu'!$A$3:$K$111,7,FALSE)=0,"",(VLOOKUP($A94,'New Launch Menu'!$A$3:$K$111,7,FALSE))),"")</f>
        <v>44183</v>
      </c>
      <c r="E94" s="90" t="str">
        <f>_xlfn.IFNA(IF(VLOOKUP($A94,'New Launch Menu'!$A$3:$K$111,8,FALSE)=0,"",(VLOOKUP($A94,'New Launch Menu'!$A$3:$K$111,8,FALSE))),"")</f>
        <v/>
      </c>
      <c r="F94" s="94" t="str">
        <f>_xlfn.IFNA(IF(VLOOKUP($A94,'New Launch Menu'!$A$3:$K$111,9,FALSE)=0,"",(VLOOKUP($A94,'New Launch Menu'!$A$3:$K$111,9,FALSE))),"")</f>
        <v/>
      </c>
      <c r="G94" s="90" t="str">
        <f>_xlfn.IFNA(IF(VLOOKUP($A94,'New Launch Menu'!$A$3:$K$111,10,FALSE)=0,"",(VLOOKUP($A94,'New Launch Menu'!$A$3:$K$111,10,FALSE))),"")</f>
        <v/>
      </c>
      <c r="H94" s="91"/>
    </row>
    <row r="95" spans="1:8" ht="23" x14ac:dyDescent="0.3">
      <c r="A95" s="54">
        <v>69</v>
      </c>
      <c r="B95" s="75" t="str">
        <f>_xlfn.IFNA(IF(VLOOKUP($A95,'New Launch Menu'!$A$3:$K$111,2,FALSE)=0,"",(VLOOKUP($A95,'New Launch Menu'!$A$3:$K$111,2,FALSE))),"")</f>
        <v xml:space="preserve">If transferring from paper patient record cards to digital patient records decide the process . </v>
      </c>
      <c r="C95" s="75" t="str">
        <f>_xlfn.IFNA(IF(VLOOKUP($A95,'New Launch Menu'!$A$3:$K$111,3,FALSE)=0,"",(VLOOKUP($A95,'New Launch Menu'!$A$3:$K$111,3,FALSE))),"")</f>
        <v xml:space="preserve">Refer to your Business Coach for suggestions </v>
      </c>
      <c r="D95" s="76">
        <f>_xlfn.IFNA(IF(VLOOKUP($A95,'New Launch Menu'!$A$3:$K$111,7,FALSE)=0,"",(VLOOKUP($A95,'New Launch Menu'!$A$3:$K$111,7,FALSE))),"")</f>
        <v>44190</v>
      </c>
      <c r="E95" s="90" t="str">
        <f>_xlfn.IFNA(IF(VLOOKUP($A95,'New Launch Menu'!$A$3:$K$111,8,FALSE)=0,"",(VLOOKUP($A95,'New Launch Menu'!$A$3:$K$111,8,FALSE))),"")</f>
        <v/>
      </c>
      <c r="F95" s="94" t="str">
        <f>_xlfn.IFNA(IF(VLOOKUP($A95,'New Launch Menu'!$A$3:$K$111,9,FALSE)=0,"",(VLOOKUP($A95,'New Launch Menu'!$A$3:$K$111,9,FALSE))),"")</f>
        <v/>
      </c>
      <c r="G95" s="90" t="str">
        <f>_xlfn.IFNA(IF(VLOOKUP($A95,'New Launch Menu'!$A$3:$K$111,10,FALSE)=0,"",(VLOOKUP($A95,'New Launch Menu'!$A$3:$K$111,10,FALSE))),"")</f>
        <v/>
      </c>
      <c r="H95" s="91"/>
    </row>
    <row r="96" spans="1:8" ht="23" x14ac:dyDescent="0.3">
      <c r="A96" s="54">
        <v>37</v>
      </c>
      <c r="B96" s="75" t="str">
        <f>_xlfn.IFNA(IF(VLOOKUP($A96,'New Launch Menu'!$A$3:$K$111,2,FALSE)=0,"",(VLOOKUP($A96,'New Launch Menu'!$A$3:$K$111,2,FALSE))),"")</f>
        <v>Diarise new employee formal feedback sessions for end of week 1</v>
      </c>
      <c r="C96" s="75" t="str">
        <f>_xlfn.IFNA(IF(VLOOKUP($A96,'New Launch Menu'!$A$3:$K$111,3,FALSE)=0,"",(VLOOKUP($A96,'New Launch Menu'!$A$3:$K$111,3,FALSE))),"")</f>
        <v>End of week 1</v>
      </c>
      <c r="D96" s="76">
        <f>_xlfn.IFNA(IF(VLOOKUP($A96,'New Launch Menu'!$A$3:$K$111,7,FALSE)=0,"",(VLOOKUP($A96,'New Launch Menu'!$A$3:$K$111,7,FALSE))),"")</f>
        <v>44197</v>
      </c>
      <c r="E96" s="90" t="str">
        <f>_xlfn.IFNA(IF(VLOOKUP($A96,'New Launch Menu'!$A$3:$K$111,8,FALSE)=0,"",(VLOOKUP($A96,'New Launch Menu'!$A$3:$K$111,8,FALSE))),"")</f>
        <v/>
      </c>
      <c r="F96" s="94" t="str">
        <f>_xlfn.IFNA(IF(VLOOKUP($A96,'New Launch Menu'!$A$3:$K$111,9,FALSE)=0,"",(VLOOKUP($A96,'New Launch Menu'!$A$3:$K$111,9,FALSE))),"")</f>
        <v/>
      </c>
      <c r="G96" s="90" t="str">
        <f>_xlfn.IFNA(IF(VLOOKUP($A96,'New Launch Menu'!$A$3:$K$111,10,FALSE)=0,"",(VLOOKUP($A96,'New Launch Menu'!$A$3:$K$111,10,FALSE))),"")</f>
        <v/>
      </c>
      <c r="H96" s="91"/>
    </row>
    <row r="97" spans="1:8" ht="14" x14ac:dyDescent="0.3">
      <c r="A97" s="54">
        <v>38</v>
      </c>
      <c r="B97" s="75" t="str">
        <f>_xlfn.IFNA(IF(VLOOKUP($A97,'New Launch Menu'!$A$3:$K$111,2,FALSE)=0,"",(VLOOKUP($A97,'New Launch Menu'!$A$3:$K$111,2,FALSE))),"")</f>
        <v>Diarise new employee  feedback sessions for end of week 2</v>
      </c>
      <c r="C97" s="75" t="str">
        <f>_xlfn.IFNA(IF(VLOOKUP($A97,'New Launch Menu'!$A$3:$K$111,3,FALSE)=0,"",(VLOOKUP($A97,'New Launch Menu'!$A$3:$K$111,3,FALSE))),"")</f>
        <v>End of week 2</v>
      </c>
      <c r="D97" s="76">
        <f>_xlfn.IFNA(IF(VLOOKUP($A97,'New Launch Menu'!$A$3:$K$111,7,FALSE)=0,"",(VLOOKUP($A97,'New Launch Menu'!$A$3:$K$111,7,FALSE))),"")</f>
        <v>44204</v>
      </c>
      <c r="E97" s="90" t="str">
        <f>_xlfn.IFNA(IF(VLOOKUP($A97,'New Launch Menu'!$A$3:$K$111,8,FALSE)=0,"",(VLOOKUP($A97,'New Launch Menu'!$A$3:$K$111,8,FALSE))),"")</f>
        <v/>
      </c>
      <c r="F97" s="94" t="str">
        <f>_xlfn.IFNA(IF(VLOOKUP($A97,'New Launch Menu'!$A$3:$K$111,9,FALSE)=0,"",(VLOOKUP($A97,'New Launch Menu'!$A$3:$K$111,9,FALSE))),"")</f>
        <v/>
      </c>
      <c r="G97" s="90" t="str">
        <f>_xlfn.IFNA(IF(VLOOKUP($A97,'New Launch Menu'!$A$3:$K$111,10,FALSE)=0,"",(VLOOKUP($A97,'New Launch Menu'!$A$3:$K$111,10,FALSE))),"")</f>
        <v/>
      </c>
      <c r="H97" s="91"/>
    </row>
    <row r="98" spans="1:8" ht="23" x14ac:dyDescent="0.3">
      <c r="A98" s="54">
        <v>39</v>
      </c>
      <c r="B98" s="75" t="str">
        <f>_xlfn.IFNA(IF(VLOOKUP($A98,'New Launch Menu'!$A$3:$K$111,2,FALSE)=0,"",(VLOOKUP($A98,'New Launch Menu'!$A$3:$K$111,2,FALSE))),"")</f>
        <v>Diarise new employee formal feedback sessions foe end of month 1</v>
      </c>
      <c r="C98" s="75" t="str">
        <f>_xlfn.IFNA(IF(VLOOKUP($A98,'New Launch Menu'!$A$3:$K$111,3,FALSE)=0,"",(VLOOKUP($A98,'New Launch Menu'!$A$3:$K$111,3,FALSE))),"")</f>
        <v xml:space="preserve">End of month 1 </v>
      </c>
      <c r="D98" s="76">
        <f>_xlfn.IFNA(IF(VLOOKUP($A98,'New Launch Menu'!$A$3:$K$111,7,FALSE)=0,"",(VLOOKUP($A98,'New Launch Menu'!$A$3:$K$111,7,FALSE))),"")</f>
        <v>44218</v>
      </c>
      <c r="E98" s="90" t="str">
        <f>_xlfn.IFNA(IF(VLOOKUP($A98,'New Launch Menu'!$A$3:$K$111,8,FALSE)=0,"",(VLOOKUP($A98,'New Launch Menu'!$A$3:$K$111,8,FALSE))),"")</f>
        <v/>
      </c>
      <c r="F98" s="94" t="str">
        <f>_xlfn.IFNA(IF(VLOOKUP($A98,'New Launch Menu'!$A$3:$K$111,9,FALSE)=0,"",(VLOOKUP($A98,'New Launch Menu'!$A$3:$K$111,9,FALSE))),"")</f>
        <v/>
      </c>
      <c r="G98" s="90" t="str">
        <f>_xlfn.IFNA(IF(VLOOKUP($A98,'New Launch Menu'!$A$3:$K$111,10,FALSE)=0,"",(VLOOKUP($A98,'New Launch Menu'!$A$3:$K$111,10,FALSE))),"")</f>
        <v/>
      </c>
      <c r="H98" s="91"/>
    </row>
    <row r="99" spans="1:8" s="38" customFormat="1" ht="23" x14ac:dyDescent="0.3">
      <c r="A99" s="54">
        <v>40</v>
      </c>
      <c r="B99" s="75" t="str">
        <f>_xlfn.IFNA(IF(VLOOKUP($A99,'New Launch Menu'!$A$3:$K$111,2,FALSE)=0,"",(VLOOKUP($A99,'New Launch Menu'!$A$3:$K$111,2,FALSE))),"")</f>
        <v>Diarise new employee formal feedback sessions for end of month 2</v>
      </c>
      <c r="C99" s="75" t="str">
        <f>_xlfn.IFNA(IF(VLOOKUP($A99,'New Launch Menu'!$A$3:$K$111,3,FALSE)=0,"",(VLOOKUP($A99,'New Launch Menu'!$A$3:$K$111,3,FALSE))),"")</f>
        <v>End of month 2</v>
      </c>
      <c r="D99" s="76">
        <f>_xlfn.IFNA(IF(VLOOKUP($A99,'New Launch Menu'!$A$3:$K$111,7,FALSE)=0,"",(VLOOKUP($A99,'New Launch Menu'!$A$3:$K$111,7,FALSE))),"")</f>
        <v>44246</v>
      </c>
      <c r="E99" s="90" t="str">
        <f>_xlfn.IFNA(IF(VLOOKUP($A99,'New Launch Menu'!$A$3:$K$111,8,FALSE)=0,"",(VLOOKUP($A99,'New Launch Menu'!$A$3:$K$111,8,FALSE))),"")</f>
        <v/>
      </c>
      <c r="F99" s="94" t="str">
        <f>_xlfn.IFNA(IF(VLOOKUP($A99,'New Launch Menu'!$A$3:$K$111,9,FALSE)=0,"",(VLOOKUP($A99,'New Launch Menu'!$A$3:$K$111,9,FALSE))),"")</f>
        <v/>
      </c>
      <c r="G99" s="90" t="str">
        <f>_xlfn.IFNA(IF(VLOOKUP($A99,'New Launch Menu'!$A$3:$K$111,10,FALSE)=0,"",(VLOOKUP($A99,'New Launch Menu'!$A$3:$K$111,10,FALSE))),"")</f>
        <v/>
      </c>
      <c r="H99" s="91"/>
    </row>
    <row r="100" spans="1:8" ht="23" x14ac:dyDescent="0.3">
      <c r="A100" s="54">
        <v>41</v>
      </c>
      <c r="B100" s="75" t="str">
        <f>_xlfn.IFNA(IF(VLOOKUP($A100,'New Launch Menu'!$A$3:$K$111,2,FALSE)=0,"",(VLOOKUP($A100,'New Launch Menu'!$A$3:$K$111,2,FALSE))),"")</f>
        <v>Diarise new employee formal feedback sessions for end of month 3</v>
      </c>
      <c r="C100" s="75" t="str">
        <f>_xlfn.IFNA(IF(VLOOKUP($A100,'New Launch Menu'!$A$3:$K$111,3,FALSE)=0,"",(VLOOKUP($A100,'New Launch Menu'!$A$3:$K$111,3,FALSE))),"")</f>
        <v xml:space="preserve">End of month 3 </v>
      </c>
      <c r="D100" s="76">
        <f>_xlfn.IFNA(IF(VLOOKUP($A100,'New Launch Menu'!$A$3:$K$111,7,FALSE)=0,"",(VLOOKUP($A100,'New Launch Menu'!$A$3:$K$111,7,FALSE))),"")</f>
        <v>44281</v>
      </c>
      <c r="E100" s="90" t="str">
        <f>_xlfn.IFNA(IF(VLOOKUP($A100,'New Launch Menu'!$A$3:$K$111,8,FALSE)=0,"",(VLOOKUP($A100,'New Launch Menu'!$A$3:$K$111,8,FALSE))),"")</f>
        <v/>
      </c>
      <c r="F100" s="94" t="str">
        <f>_xlfn.IFNA(IF(VLOOKUP($A100,'New Launch Menu'!$A$3:$K$111,9,FALSE)=0,"",(VLOOKUP($A100,'New Launch Menu'!$A$3:$K$111,9,FALSE))),"")</f>
        <v/>
      </c>
      <c r="G100" s="90" t="str">
        <f>_xlfn.IFNA(IF(VLOOKUP($A100,'New Launch Menu'!$A$3:$K$111,10,FALSE)=0,"",(VLOOKUP($A100,'New Launch Menu'!$A$3:$K$111,10,FALSE))),"")</f>
        <v/>
      </c>
      <c r="H100" s="91"/>
    </row>
    <row r="101" spans="1:8" ht="23" x14ac:dyDescent="0.3">
      <c r="A101" s="54">
        <v>42</v>
      </c>
      <c r="B101" s="75" t="str">
        <f>_xlfn.IFNA(IF(VLOOKUP($A101,'New Launch Menu'!$A$3:$K$111,2,FALSE)=0,"",(VLOOKUP($A101,'New Launch Menu'!$A$3:$K$111,2,FALSE))),"")</f>
        <v>Diarise new employee formal feedback sessions pror to the completeion of probation period</v>
      </c>
      <c r="C101" s="75" t="str">
        <f>_xlfn.IFNA(IF(VLOOKUP($A101,'New Launch Menu'!$A$3:$K$111,3,FALSE)=0,"",(VLOOKUP($A101,'New Launch Menu'!$A$3:$K$111,3,FALSE))),"")</f>
        <v xml:space="preserve">Prior to completion of probation period </v>
      </c>
      <c r="D101" s="76">
        <f>_xlfn.IFNA(IF(VLOOKUP($A101,'New Launch Menu'!$A$3:$K$111,7,FALSE)=0,"",(VLOOKUP($A101,'New Launch Menu'!$A$3:$K$111,7,FALSE))),"")</f>
        <v>44281</v>
      </c>
      <c r="E101" s="90" t="str">
        <f>_xlfn.IFNA(IF(VLOOKUP($A101,'New Launch Menu'!$A$3:$K$111,8,FALSE)=0,"",(VLOOKUP($A101,'New Launch Menu'!$A$3:$K$111,8,FALSE))),"")</f>
        <v/>
      </c>
      <c r="F101" s="94" t="str">
        <f>_xlfn.IFNA(IF(VLOOKUP($A101,'New Launch Menu'!$A$3:$K$111,9,FALSE)=0,"",(VLOOKUP($A101,'New Launch Menu'!$A$3:$K$111,9,FALSE))),"")</f>
        <v/>
      </c>
      <c r="G101" s="90" t="str">
        <f>_xlfn.IFNA(IF(VLOOKUP($A101,'New Launch Menu'!$A$3:$K$111,10,FALSE)=0,"",(VLOOKUP($A101,'New Launch Menu'!$A$3:$K$111,10,FALSE))),"")</f>
        <v/>
      </c>
      <c r="H101" s="91"/>
    </row>
    <row r="102" spans="1:8" ht="14" x14ac:dyDescent="0.3">
      <c r="A102" s="54">
        <v>101</v>
      </c>
      <c r="B102" s="58" t="str">
        <f>_xlfn.IFNA(IF(VLOOKUP($A102,'New Launch Menu'!$A$3:$K$111,2,FALSE)=0,"",(VLOOKUP($A102,'New Launch Menu'!$A$3:$K$111,2,FALSE))),"")</f>
        <v/>
      </c>
      <c r="C102" s="58" t="str">
        <f>_xlfn.IFNA(IF(VLOOKUP($A102,'New Launch Menu'!$A$3:$K$111,3,FALSE)=0,"",(VLOOKUP($A102,'New Launch Menu'!$A$3:$K$111,3,FALSE))),"")</f>
        <v/>
      </c>
      <c r="D102" s="59" t="str">
        <f>_xlfn.IFNA(IF(VLOOKUP($A102,'New Launch Menu'!$A$3:$K$111,7,FALSE)=0,"",(VLOOKUP($A102,'New Launch Menu'!$A$3:$K$111,7,FALSE))),"")</f>
        <v/>
      </c>
      <c r="E102" s="90" t="str">
        <f>_xlfn.IFNA(IF(VLOOKUP($A102,'New Launch Menu'!$A$3:$K$111,8,FALSE)=0,"",(VLOOKUP($A102,'New Launch Menu'!$A$3:$K$111,8,FALSE))),"")</f>
        <v/>
      </c>
      <c r="F102" s="90" t="str">
        <f>_xlfn.IFNA(IF(VLOOKUP($A102,'New Launch Menu'!$A$3:$K$111,9,FALSE)=0,"",(VLOOKUP($A102,'New Launch Menu'!$A$3:$K$111,9,FALSE))),"")</f>
        <v/>
      </c>
      <c r="G102" s="90" t="str">
        <f>_xlfn.IFNA(IF(VLOOKUP($A102,'New Launch Menu'!$A$3:$K$111,10,FALSE)=0,"",(VLOOKUP($A102,'New Launch Menu'!$A$3:$K$111,10,FALSE))),"")</f>
        <v/>
      </c>
      <c r="H102" s="91"/>
    </row>
    <row r="103" spans="1:8" ht="14" x14ac:dyDescent="0.3">
      <c r="A103" s="54">
        <v>102</v>
      </c>
      <c r="B103" s="58" t="str">
        <f>_xlfn.IFNA(IF(VLOOKUP($A103,'New Launch Menu'!$A$3:$K$111,2,FALSE)=0,"",(VLOOKUP($A103,'New Launch Menu'!$A$3:$K$111,2,FALSE))),"")</f>
        <v/>
      </c>
      <c r="C103" s="58" t="str">
        <f>_xlfn.IFNA(IF(VLOOKUP($A103,'New Launch Menu'!$A$3:$K$111,3,FALSE)=0,"",(VLOOKUP($A103,'New Launch Menu'!$A$3:$K$111,3,FALSE))),"")</f>
        <v/>
      </c>
      <c r="D103" s="59" t="str">
        <f>_xlfn.IFNA(IF(VLOOKUP($A103,'New Launch Menu'!$A$3:$K$111,7,FALSE)=0,"",(VLOOKUP($A103,'New Launch Menu'!$A$3:$K$111,7,FALSE))),"")</f>
        <v/>
      </c>
      <c r="E103" s="90" t="str">
        <f>_xlfn.IFNA(IF(VLOOKUP($A103,'New Launch Menu'!$A$3:$K$111,8,FALSE)=0,"",(VLOOKUP($A103,'New Launch Menu'!$A$3:$K$111,8,FALSE))),"")</f>
        <v/>
      </c>
      <c r="F103" s="90" t="str">
        <f>_xlfn.IFNA(IF(VLOOKUP($A103,'New Launch Menu'!$A$3:$K$111,9,FALSE)=0,"",(VLOOKUP($A103,'New Launch Menu'!$A$3:$K$111,9,FALSE))),"")</f>
        <v/>
      </c>
      <c r="G103" s="90" t="str">
        <f>_xlfn.IFNA(IF(VLOOKUP($A103,'New Launch Menu'!$A$3:$K$111,10,FALSE)=0,"",(VLOOKUP($A103,'New Launch Menu'!$A$3:$K$111,10,FALSE))),"")</f>
        <v/>
      </c>
      <c r="H103" s="91"/>
    </row>
    <row r="104" spans="1:8" ht="14" x14ac:dyDescent="0.3">
      <c r="A104" s="54"/>
      <c r="B104" s="58" t="str">
        <f>_xlfn.IFNA(IF(VLOOKUP($A104,'New Launch Menu'!$A$3:$K$111,2,FALSE)=0,"",(VLOOKUP($A104,'New Launch Menu'!$A$3:$K$111,2,FALSE))),"")</f>
        <v/>
      </c>
      <c r="C104" s="58" t="str">
        <f>_xlfn.IFNA(IF(VLOOKUP($A104,'New Launch Menu'!$A$3:$K$111,3,FALSE)=0,"",(VLOOKUP($A104,'New Launch Menu'!$A$3:$K$111,3,FALSE))),"")</f>
        <v/>
      </c>
      <c r="D104" s="59" t="str">
        <f>_xlfn.IFNA(IF(VLOOKUP($A104,'New Launch Menu'!$A$3:$K$111,7,FALSE)=0,"",(VLOOKUP($A104,'New Launch Menu'!$A$3:$K$111,7,FALSE))),"")</f>
        <v/>
      </c>
      <c r="E104" s="90" t="str">
        <f>_xlfn.IFNA(IF(VLOOKUP($A104,'New Launch Menu'!$A$3:$K$111,8,FALSE)=0,"",(VLOOKUP($A104,'New Launch Menu'!$A$3:$K$111,8,FALSE))),"")</f>
        <v/>
      </c>
      <c r="F104" s="90" t="str">
        <f>_xlfn.IFNA(IF(VLOOKUP($A104,'New Launch Menu'!$A$3:$K$111,9,FALSE)=0,"",(VLOOKUP($A104,'New Launch Menu'!$A$3:$K$111,9,FALSE))),"")</f>
        <v/>
      </c>
      <c r="G104" s="90" t="str">
        <f>_xlfn.IFNA(IF(VLOOKUP($A104,'New Launch Menu'!$A$3:$K$111,10,FALSE)=0,"",(VLOOKUP($A104,'New Launch Menu'!$A$3:$K$111,10,FALSE))),"")</f>
        <v/>
      </c>
      <c r="H104" s="91"/>
    </row>
    <row r="105" spans="1:8" ht="14" x14ac:dyDescent="0.3">
      <c r="A105" s="54"/>
      <c r="B105" s="58" t="str">
        <f>_xlfn.IFNA(IF(VLOOKUP($A105,'New Launch Menu'!$A$3:$K$111,2,FALSE)=0,"",(VLOOKUP($A105,'New Launch Menu'!$A$3:$K$111,2,FALSE))),"")</f>
        <v/>
      </c>
      <c r="C105" s="58" t="str">
        <f>_xlfn.IFNA(IF(VLOOKUP($A105,'New Launch Menu'!$A$3:$K$111,3,FALSE)=0,"",(VLOOKUP($A105,'New Launch Menu'!$A$3:$K$111,3,FALSE))),"")</f>
        <v/>
      </c>
      <c r="D105" s="59" t="str">
        <f>_xlfn.IFNA(IF(VLOOKUP($A105,'New Launch Menu'!$A$3:$K$111,7,FALSE)=0,"",(VLOOKUP($A105,'New Launch Menu'!$A$3:$K$111,7,FALSE))),"")</f>
        <v/>
      </c>
      <c r="E105" s="90" t="str">
        <f>_xlfn.IFNA(IF(VLOOKUP($A105,'New Launch Menu'!$A$3:$K$111,8,FALSE)=0,"",(VLOOKUP($A105,'New Launch Menu'!$A$3:$K$111,8,FALSE))),"")</f>
        <v/>
      </c>
      <c r="F105" s="90" t="str">
        <f>_xlfn.IFNA(IF(VLOOKUP($A105,'New Launch Menu'!$A$3:$K$111,9,FALSE)=0,"",(VLOOKUP($A105,'New Launch Menu'!$A$3:$K$111,9,FALSE))),"")</f>
        <v/>
      </c>
      <c r="G105" s="90" t="str">
        <f>_xlfn.IFNA(IF(VLOOKUP($A105,'New Launch Menu'!$A$3:$K$111,10,FALSE)=0,"",(VLOOKUP($A105,'New Launch Menu'!$A$3:$K$111,10,FALSE))),"")</f>
        <v/>
      </c>
      <c r="H105" s="91"/>
    </row>
    <row r="106" spans="1:8" ht="14" x14ac:dyDescent="0.3">
      <c r="A106" s="54"/>
      <c r="B106" s="58" t="str">
        <f>_xlfn.IFNA(IF(VLOOKUP($A106,'New Launch Menu'!$A$3:$K$111,2,FALSE)=0,"",(VLOOKUP($A106,'New Launch Menu'!$A$3:$K$111,2,FALSE))),"")</f>
        <v/>
      </c>
      <c r="C106" s="58" t="str">
        <f>_xlfn.IFNA(IF(VLOOKUP($A106,'New Launch Menu'!$A$3:$K$111,3,FALSE)=0,"",(VLOOKUP($A106,'New Launch Menu'!$A$3:$K$111,3,FALSE))),"")</f>
        <v/>
      </c>
      <c r="D106" s="59" t="str">
        <f>_xlfn.IFNA(IF(VLOOKUP($A106,'New Launch Menu'!$A$3:$K$111,7,FALSE)=0,"",(VLOOKUP($A106,'New Launch Menu'!$A$3:$K$111,7,FALSE))),"")</f>
        <v/>
      </c>
      <c r="E106" s="90" t="str">
        <f>_xlfn.IFNA(IF(VLOOKUP($A106,'New Launch Menu'!$A$3:$K$111,8,FALSE)=0,"",(VLOOKUP($A106,'New Launch Menu'!$A$3:$K$111,8,FALSE))),"")</f>
        <v/>
      </c>
      <c r="F106" s="90" t="str">
        <f>_xlfn.IFNA(IF(VLOOKUP($A106,'New Launch Menu'!$A$3:$K$111,9,FALSE)=0,"",(VLOOKUP($A106,'New Launch Menu'!$A$3:$K$111,9,FALSE))),"")</f>
        <v/>
      </c>
      <c r="G106" s="90" t="str">
        <f>_xlfn.IFNA(IF(VLOOKUP($A106,'New Launch Menu'!$A$3:$K$111,10,FALSE)=0,"",(VLOOKUP($A106,'New Launch Menu'!$A$3:$K$111,10,FALSE))),"")</f>
        <v/>
      </c>
      <c r="H106" s="91"/>
    </row>
    <row r="107" spans="1:8" ht="14" x14ac:dyDescent="0.3">
      <c r="A107" s="54"/>
      <c r="B107" s="58" t="str">
        <f>_xlfn.IFNA(IF(VLOOKUP($A107,'New Launch Menu'!$A$3:$K$111,2,FALSE)=0,"",(VLOOKUP($A107,'New Launch Menu'!$A$3:$K$111,2,FALSE))),"")</f>
        <v/>
      </c>
      <c r="C107" s="58" t="str">
        <f>_xlfn.IFNA(IF(VLOOKUP($A107,'New Launch Menu'!$A$3:$K$111,3,FALSE)=0,"",(VLOOKUP($A107,'New Launch Menu'!$A$3:$K$111,3,FALSE))),"")</f>
        <v/>
      </c>
      <c r="D107" s="59" t="str">
        <f>_xlfn.IFNA(IF(VLOOKUP($A107,'New Launch Menu'!$A$3:$K$111,7,FALSE)=0,"",(VLOOKUP($A107,'New Launch Menu'!$A$3:$K$111,7,FALSE))),"")</f>
        <v/>
      </c>
      <c r="E107" s="90" t="str">
        <f>_xlfn.IFNA(IF(VLOOKUP($A107,'New Launch Menu'!$A$3:$K$111,8,FALSE)=0,"",(VLOOKUP($A107,'New Launch Menu'!$A$3:$K$111,8,FALSE))),"")</f>
        <v/>
      </c>
      <c r="F107" s="90" t="str">
        <f>_xlfn.IFNA(IF(VLOOKUP($A107,'New Launch Menu'!$A$3:$K$111,9,FALSE)=0,"",(VLOOKUP($A107,'New Launch Menu'!$A$3:$K$111,9,FALSE))),"")</f>
        <v/>
      </c>
      <c r="G107" s="90" t="str">
        <f>_xlfn.IFNA(IF(VLOOKUP($A107,'New Launch Menu'!$A$3:$K$111,10,FALSE)=0,"",(VLOOKUP($A107,'New Launch Menu'!$A$3:$K$111,10,FALSE))),"")</f>
        <v/>
      </c>
      <c r="H107" s="91"/>
    </row>
  </sheetData>
  <sheetProtection algorithmName="SHA-512" hashValue="mEBdPJWdGSJuHxGm1FtBhJRV0FV/5eIp5hogb3IdXrXG2R1+n51x3+3uyc3USe7eRrqBy31Knk4GOt9gN4vVOA==" saltValue="63CsnIj/EWW0026ykxfsnQ==" spinCount="100000" sheet="1" objects="1" scenarios="1"/>
  <sortState xmlns:xlrd2="http://schemas.microsoft.com/office/spreadsheetml/2017/richdata2" ref="A2:H99">
    <sortCondition ref="D1"/>
  </sortState>
  <printOptions horizontalCentered="1" verticalCentered="1"/>
  <pageMargins left="0.23622047244094491" right="0.23622047244094491" top="0.98425196850393704" bottom="0" header="0.39370078740157483" footer="0"/>
  <pageSetup scale="65" orientation="landscape" horizontalDpi="4294967293" verticalDpi="4294967293" r:id="rId1"/>
  <headerFooter scaleWithDoc="0">
    <oddHeader>&amp;C&amp;G</oddHeader>
    <oddFooter>&amp;C&amp;G&amp;R&amp;P</oddFooter>
  </headerFooter>
  <rowBreaks count="5" manualBreakCount="5">
    <brk id="17" min="1" max="7" man="1"/>
    <brk id="33" min="1" max="7" man="1"/>
    <brk id="48" min="1" max="7" man="1"/>
    <brk id="62" min="1" max="7" man="1"/>
    <brk id="78" min="1" max="7" man="1"/>
  </rowBreaks>
  <colBreaks count="1" manualBreakCount="1">
    <brk id="8" max="1048575" man="1"/>
  </colBreaks>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69103-9D24-44FF-AC8B-8A1A85316096}">
  <dimension ref="A1"/>
  <sheetViews>
    <sheetView workbookViewId="0">
      <selection activeCell="F16" sqref="F16"/>
    </sheetView>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73488-D7D2-4DD7-8223-61AB8C64B9C7}">
  <sheetPr codeName="Sheet11"/>
  <dimension ref="A5:A11"/>
  <sheetViews>
    <sheetView workbookViewId="0"/>
  </sheetViews>
  <sheetFormatPr defaultRowHeight="14.5" x14ac:dyDescent="0.35"/>
  <cols>
    <col min="1" max="1" width="21" customWidth="1"/>
  </cols>
  <sheetData>
    <row r="5" spans="1:1" x14ac:dyDescent="0.35">
      <c r="A5" s="29" t="s">
        <v>170</v>
      </c>
    </row>
    <row r="6" spans="1:1" x14ac:dyDescent="0.35">
      <c r="A6" s="30" t="s">
        <v>171</v>
      </c>
    </row>
    <row r="7" spans="1:1" x14ac:dyDescent="0.35">
      <c r="A7" s="35" t="s">
        <v>172</v>
      </c>
    </row>
    <row r="8" spans="1:1" x14ac:dyDescent="0.35">
      <c r="A8" s="31" t="s">
        <v>173</v>
      </c>
    </row>
    <row r="9" spans="1:1" x14ac:dyDescent="0.35">
      <c r="A9" s="32" t="s">
        <v>174</v>
      </c>
    </row>
    <row r="10" spans="1:1" x14ac:dyDescent="0.35">
      <c r="A10" s="33" t="s">
        <v>175</v>
      </c>
    </row>
    <row r="11" spans="1:1" x14ac:dyDescent="0.35">
      <c r="A11" s="34" t="s">
        <v>176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2" tint="-9.9978637043366805E-2"/>
    <pageSetUpPr fitToPage="1"/>
  </sheetPr>
  <dimension ref="A1:J25"/>
  <sheetViews>
    <sheetView showZeros="0" zoomScaleNormal="100" zoomScaleSheetLayoutView="100" workbookViewId="0">
      <pane ySplit="1" topLeftCell="A2" activePane="bottomLeft" state="frozen"/>
      <selection pane="bottomLeft"/>
    </sheetView>
  </sheetViews>
  <sheetFormatPr defaultColWidth="7" defaultRowHeight="18.75" customHeight="1" x14ac:dyDescent="0.35"/>
  <cols>
    <col min="1" max="1" width="2.1796875" style="1" customWidth="1"/>
    <col min="2" max="2" width="28.26953125" style="1" customWidth="1"/>
    <col min="3" max="3" width="25.453125" style="1" customWidth="1"/>
    <col min="4" max="4" width="9.7265625" style="4" bestFit="1" customWidth="1"/>
    <col min="5" max="5" width="14.1796875" style="9" customWidth="1"/>
    <col min="6" max="6" width="9.453125" style="3" customWidth="1"/>
    <col min="7" max="7" width="13.453125" style="1" customWidth="1"/>
    <col min="8" max="8" width="7" style="1"/>
    <col min="9" max="10" width="15.453125" style="1" customWidth="1"/>
    <col min="11" max="16384" width="7" style="1"/>
  </cols>
  <sheetData>
    <row r="1" spans="1:10" ht="38.25" customHeight="1" x14ac:dyDescent="0.35">
      <c r="B1" s="115" t="s">
        <v>177</v>
      </c>
      <c r="C1" s="115"/>
      <c r="D1" s="115"/>
      <c r="E1" s="115"/>
      <c r="F1" s="115"/>
      <c r="G1" s="115"/>
      <c r="H1" s="36"/>
      <c r="I1" s="36"/>
      <c r="J1" s="36"/>
    </row>
    <row r="2" spans="1:10" ht="38.25" customHeight="1" x14ac:dyDescent="0.35">
      <c r="B2" s="12" t="s">
        <v>178</v>
      </c>
      <c r="C2" s="7"/>
      <c r="D2" s="7"/>
      <c r="E2" s="7"/>
      <c r="F2" s="7"/>
      <c r="G2" s="11"/>
      <c r="H2" s="36"/>
      <c r="I2" s="36"/>
      <c r="J2" s="36"/>
    </row>
    <row r="3" spans="1:10" s="2" customFormat="1" ht="43.5" customHeight="1" x14ac:dyDescent="0.35">
      <c r="B3" s="5" t="s">
        <v>0</v>
      </c>
      <c r="C3" s="8" t="s">
        <v>1</v>
      </c>
      <c r="D3" s="13" t="s">
        <v>2</v>
      </c>
      <c r="E3" s="10" t="s">
        <v>3</v>
      </c>
      <c r="F3" s="6" t="s">
        <v>179</v>
      </c>
      <c r="G3" s="6" t="s">
        <v>5</v>
      </c>
      <c r="H3" s="6" t="s">
        <v>6</v>
      </c>
      <c r="I3" s="6" t="s">
        <v>8</v>
      </c>
      <c r="J3" s="6" t="s">
        <v>9</v>
      </c>
    </row>
    <row r="4" spans="1:10" s="2" customFormat="1" ht="26.15" customHeight="1" x14ac:dyDescent="0.35">
      <c r="A4" s="2">
        <v>1</v>
      </c>
      <c r="B4" s="14" t="s">
        <v>180</v>
      </c>
      <c r="C4" s="15" t="s">
        <v>118</v>
      </c>
      <c r="D4" s="20">
        <v>500</v>
      </c>
      <c r="E4" s="16">
        <v>20</v>
      </c>
      <c r="F4" s="27">
        <v>44190</v>
      </c>
      <c r="G4" s="28">
        <f>IFERROR(IF(F4-7*E4&lt;=0,"",F4-7*E4),"")</f>
        <v>44050</v>
      </c>
      <c r="H4" s="24"/>
      <c r="I4" s="24"/>
      <c r="J4" s="24"/>
    </row>
    <row r="5" spans="1:10" s="2" customFormat="1" ht="23" x14ac:dyDescent="0.35">
      <c r="A5" s="2">
        <v>2</v>
      </c>
      <c r="B5" s="14" t="s">
        <v>119</v>
      </c>
      <c r="C5" s="15" t="s">
        <v>120</v>
      </c>
      <c r="D5" s="20">
        <v>2000</v>
      </c>
      <c r="E5" s="16">
        <v>20</v>
      </c>
      <c r="F5" s="27">
        <v>44191</v>
      </c>
      <c r="G5" s="28">
        <f t="shared" ref="G5:G25" si="0">IFERROR(IF(F5-7*E5&lt;=0,"",F5-7*E5),"")</f>
        <v>44051</v>
      </c>
      <c r="H5" s="24"/>
      <c r="I5" s="24"/>
      <c r="J5" s="24"/>
    </row>
    <row r="6" spans="1:10" s="2" customFormat="1" ht="34.5" x14ac:dyDescent="0.35">
      <c r="A6" s="2">
        <v>3</v>
      </c>
      <c r="B6" s="14" t="s">
        <v>181</v>
      </c>
      <c r="C6" s="15"/>
      <c r="D6" s="21"/>
      <c r="E6" s="16">
        <v>20</v>
      </c>
      <c r="F6" s="27">
        <v>44192</v>
      </c>
      <c r="G6" s="28">
        <f t="shared" si="0"/>
        <v>44052</v>
      </c>
      <c r="H6" s="24"/>
      <c r="I6" s="24"/>
      <c r="J6" s="24"/>
    </row>
    <row r="7" spans="1:10" s="2" customFormat="1" ht="45.75" customHeight="1" x14ac:dyDescent="0.35">
      <c r="A7" s="2">
        <v>4</v>
      </c>
      <c r="B7" s="14" t="s">
        <v>182</v>
      </c>
      <c r="C7" s="15" t="s">
        <v>123</v>
      </c>
      <c r="D7" s="22"/>
      <c r="E7" s="16">
        <v>20</v>
      </c>
      <c r="F7" s="27">
        <v>44193</v>
      </c>
      <c r="G7" s="28">
        <f t="shared" si="0"/>
        <v>44053</v>
      </c>
      <c r="H7" s="24"/>
      <c r="I7" s="24"/>
      <c r="J7" s="24"/>
    </row>
    <row r="8" spans="1:10" s="2" customFormat="1" ht="23" x14ac:dyDescent="0.35">
      <c r="A8" s="2">
        <v>5</v>
      </c>
      <c r="B8" s="14" t="s">
        <v>124</v>
      </c>
      <c r="C8" s="15" t="s">
        <v>125</v>
      </c>
      <c r="D8" s="23">
        <v>200</v>
      </c>
      <c r="E8" s="16">
        <v>20</v>
      </c>
      <c r="F8" s="27">
        <v>44194</v>
      </c>
      <c r="G8" s="28">
        <f t="shared" si="0"/>
        <v>44054</v>
      </c>
      <c r="H8" s="24"/>
      <c r="I8" s="24"/>
      <c r="J8" s="24"/>
    </row>
    <row r="9" spans="1:10" s="2" customFormat="1" ht="80.25" customHeight="1" x14ac:dyDescent="0.35">
      <c r="A9" s="2">
        <v>6</v>
      </c>
      <c r="B9" s="14" t="s">
        <v>183</v>
      </c>
      <c r="C9" s="15" t="s">
        <v>118</v>
      </c>
      <c r="D9" s="20">
        <v>500</v>
      </c>
      <c r="E9" s="16">
        <v>16</v>
      </c>
      <c r="F9" s="27">
        <v>44195</v>
      </c>
      <c r="G9" s="28">
        <f t="shared" si="0"/>
        <v>44083</v>
      </c>
      <c r="H9" s="24"/>
      <c r="I9" s="24"/>
      <c r="J9" s="24"/>
    </row>
    <row r="10" spans="1:10" ht="34.5" x14ac:dyDescent="0.35">
      <c r="A10" s="2">
        <v>7</v>
      </c>
      <c r="B10" s="14" t="s">
        <v>184</v>
      </c>
      <c r="C10" s="15" t="s">
        <v>118</v>
      </c>
      <c r="D10" s="20">
        <v>2</v>
      </c>
      <c r="E10" s="16">
        <v>12</v>
      </c>
      <c r="F10" s="27">
        <v>44196</v>
      </c>
      <c r="G10" s="28">
        <f t="shared" si="0"/>
        <v>44112</v>
      </c>
      <c r="H10" s="24"/>
      <c r="I10" s="24"/>
      <c r="J10" s="24"/>
    </row>
    <row r="11" spans="1:10" ht="42" customHeight="1" x14ac:dyDescent="0.35">
      <c r="A11" s="2">
        <v>8</v>
      </c>
      <c r="B11" s="14" t="s">
        <v>185</v>
      </c>
      <c r="C11" s="15" t="s">
        <v>129</v>
      </c>
      <c r="D11" s="23">
        <v>300</v>
      </c>
      <c r="E11" s="19">
        <v>12</v>
      </c>
      <c r="F11" s="27">
        <v>44197</v>
      </c>
      <c r="G11" s="28">
        <f t="shared" si="0"/>
        <v>44113</v>
      </c>
      <c r="H11" s="24"/>
      <c r="I11" s="24"/>
      <c r="J11" s="24"/>
    </row>
    <row r="12" spans="1:10" ht="14.5" x14ac:dyDescent="0.35">
      <c r="A12" s="2">
        <v>9</v>
      </c>
      <c r="B12" s="14" t="s">
        <v>186</v>
      </c>
      <c r="C12" s="15" t="s">
        <v>131</v>
      </c>
      <c r="D12" s="20">
        <v>1600</v>
      </c>
      <c r="E12" s="16">
        <v>8</v>
      </c>
      <c r="F12" s="27">
        <v>44198</v>
      </c>
      <c r="G12" s="28">
        <f t="shared" si="0"/>
        <v>44142</v>
      </c>
      <c r="H12" s="24"/>
      <c r="I12" s="24"/>
      <c r="J12" s="24"/>
    </row>
    <row r="13" spans="1:10" ht="46" x14ac:dyDescent="0.35">
      <c r="A13" s="2">
        <v>10</v>
      </c>
      <c r="B13" s="17" t="s">
        <v>132</v>
      </c>
      <c r="C13" s="15" t="s">
        <v>133</v>
      </c>
      <c r="D13" s="20"/>
      <c r="E13" s="16">
        <v>8</v>
      </c>
      <c r="F13" s="27">
        <v>44199</v>
      </c>
      <c r="G13" s="28">
        <f t="shared" si="0"/>
        <v>44143</v>
      </c>
      <c r="H13" s="24"/>
      <c r="I13" s="24"/>
      <c r="J13" s="24"/>
    </row>
    <row r="14" spans="1:10" ht="23" x14ac:dyDescent="0.35">
      <c r="A14" s="2">
        <v>11</v>
      </c>
      <c r="B14" s="14" t="s">
        <v>187</v>
      </c>
      <c r="C14" s="15" t="s">
        <v>138</v>
      </c>
      <c r="D14" s="20">
        <v>350</v>
      </c>
      <c r="E14" s="16">
        <v>8</v>
      </c>
      <c r="F14" s="27">
        <v>44200</v>
      </c>
      <c r="G14" s="28">
        <f t="shared" si="0"/>
        <v>44144</v>
      </c>
      <c r="H14" s="24"/>
      <c r="I14" s="24"/>
      <c r="J14" s="24"/>
    </row>
    <row r="15" spans="1:10" ht="46" x14ac:dyDescent="0.35">
      <c r="A15" s="2">
        <v>12</v>
      </c>
      <c r="B15" s="14" t="s">
        <v>135</v>
      </c>
      <c r="C15" s="15" t="s">
        <v>136</v>
      </c>
      <c r="D15" s="20"/>
      <c r="E15" s="16">
        <v>8</v>
      </c>
      <c r="F15" s="27">
        <v>44201</v>
      </c>
      <c r="G15" s="28">
        <f t="shared" si="0"/>
        <v>44145</v>
      </c>
      <c r="H15" s="24"/>
      <c r="I15" s="24"/>
      <c r="J15" s="24"/>
    </row>
    <row r="16" spans="1:10" ht="34.5" x14ac:dyDescent="0.35">
      <c r="A16" s="2">
        <v>13</v>
      </c>
      <c r="B16" s="14" t="s">
        <v>137</v>
      </c>
      <c r="C16" s="15" t="s">
        <v>138</v>
      </c>
      <c r="D16" s="20"/>
      <c r="E16" s="16">
        <v>8</v>
      </c>
      <c r="F16" s="27">
        <v>44202</v>
      </c>
      <c r="G16" s="28">
        <f t="shared" si="0"/>
        <v>44146</v>
      </c>
      <c r="H16" s="24"/>
      <c r="I16" s="24"/>
      <c r="J16" s="24"/>
    </row>
    <row r="17" spans="1:10" ht="14.5" x14ac:dyDescent="0.35">
      <c r="A17" s="2">
        <v>14</v>
      </c>
      <c r="B17" s="14" t="s">
        <v>188</v>
      </c>
      <c r="C17" s="15"/>
      <c r="D17" s="20"/>
      <c r="E17" s="16">
        <v>8</v>
      </c>
      <c r="F17" s="27">
        <v>44203</v>
      </c>
      <c r="G17" s="28">
        <f t="shared" si="0"/>
        <v>44147</v>
      </c>
      <c r="H17" s="24"/>
      <c r="I17" s="24"/>
      <c r="J17" s="24"/>
    </row>
    <row r="18" spans="1:10" ht="23" x14ac:dyDescent="0.35">
      <c r="A18" s="2">
        <v>15</v>
      </c>
      <c r="B18" s="14" t="s">
        <v>140</v>
      </c>
      <c r="C18" s="15" t="s">
        <v>141</v>
      </c>
      <c r="D18" s="20"/>
      <c r="E18" s="16">
        <v>8</v>
      </c>
      <c r="F18" s="27">
        <v>44204</v>
      </c>
      <c r="G18" s="28">
        <f t="shared" si="0"/>
        <v>44148</v>
      </c>
      <c r="H18" s="24"/>
      <c r="I18" s="24"/>
      <c r="J18" s="24"/>
    </row>
    <row r="19" spans="1:10" ht="23" x14ac:dyDescent="0.35">
      <c r="A19" s="2">
        <v>16</v>
      </c>
      <c r="B19" s="14" t="s">
        <v>142</v>
      </c>
      <c r="C19" s="15" t="s">
        <v>141</v>
      </c>
      <c r="D19" s="20"/>
      <c r="E19" s="16">
        <v>8</v>
      </c>
      <c r="F19" s="27">
        <v>44205</v>
      </c>
      <c r="G19" s="28">
        <f t="shared" si="0"/>
        <v>44149</v>
      </c>
      <c r="H19" s="24"/>
      <c r="I19" s="24"/>
      <c r="J19" s="24"/>
    </row>
    <row r="20" spans="1:10" ht="23" x14ac:dyDescent="0.35">
      <c r="A20" s="2">
        <v>17</v>
      </c>
      <c r="B20" s="14" t="s">
        <v>143</v>
      </c>
      <c r="C20" s="15" t="s">
        <v>141</v>
      </c>
      <c r="D20" s="20"/>
      <c r="E20" s="16">
        <v>8</v>
      </c>
      <c r="F20" s="27">
        <v>44206</v>
      </c>
      <c r="G20" s="28">
        <f t="shared" si="0"/>
        <v>44150</v>
      </c>
      <c r="H20" s="24"/>
      <c r="I20" s="24"/>
      <c r="J20" s="24"/>
    </row>
    <row r="21" spans="1:10" ht="41.25" customHeight="1" x14ac:dyDescent="0.35">
      <c r="A21" s="2">
        <v>18</v>
      </c>
      <c r="B21" s="14" t="s">
        <v>144</v>
      </c>
      <c r="C21" s="15" t="s">
        <v>123</v>
      </c>
      <c r="D21" s="22"/>
      <c r="E21" s="16">
        <v>8</v>
      </c>
      <c r="F21" s="27">
        <v>44207</v>
      </c>
      <c r="G21" s="28">
        <f t="shared" si="0"/>
        <v>44151</v>
      </c>
      <c r="H21" s="24"/>
      <c r="I21" s="24"/>
      <c r="J21" s="24"/>
    </row>
    <row r="22" spans="1:10" ht="34.5" x14ac:dyDescent="0.35">
      <c r="A22" s="2">
        <v>19</v>
      </c>
      <c r="B22" s="14" t="s">
        <v>189</v>
      </c>
      <c r="C22" s="15" t="s">
        <v>125</v>
      </c>
      <c r="D22" s="23">
        <v>200</v>
      </c>
      <c r="E22" s="16">
        <v>8</v>
      </c>
      <c r="F22" s="27">
        <v>44208</v>
      </c>
      <c r="G22" s="28">
        <f t="shared" si="0"/>
        <v>44152</v>
      </c>
      <c r="H22" s="24"/>
      <c r="I22" s="24"/>
      <c r="J22" s="24"/>
    </row>
    <row r="23" spans="1:10" ht="41.25" customHeight="1" x14ac:dyDescent="0.35">
      <c r="A23" s="2">
        <v>20</v>
      </c>
      <c r="B23" s="14" t="s">
        <v>146</v>
      </c>
      <c r="C23" s="15" t="s">
        <v>138</v>
      </c>
      <c r="D23" s="20">
        <v>250</v>
      </c>
      <c r="E23" s="16">
        <v>4</v>
      </c>
      <c r="F23" s="27">
        <v>44209</v>
      </c>
      <c r="G23" s="28">
        <f t="shared" si="0"/>
        <v>44181</v>
      </c>
      <c r="H23" s="24"/>
      <c r="I23" s="24"/>
      <c r="J23" s="24"/>
    </row>
    <row r="24" spans="1:10" ht="23" x14ac:dyDescent="0.35">
      <c r="A24" s="2">
        <v>21</v>
      </c>
      <c r="B24" s="17" t="s">
        <v>190</v>
      </c>
      <c r="C24" s="15" t="s">
        <v>148</v>
      </c>
      <c r="D24" s="20"/>
      <c r="E24" s="16">
        <v>1</v>
      </c>
      <c r="F24" s="27">
        <v>44210</v>
      </c>
      <c r="G24" s="28">
        <f t="shared" si="0"/>
        <v>44203</v>
      </c>
      <c r="H24" s="24"/>
      <c r="I24" s="24"/>
      <c r="J24" s="24"/>
    </row>
    <row r="25" spans="1:10" ht="43.5" customHeight="1" x14ac:dyDescent="0.35">
      <c r="A25" s="2">
        <v>22</v>
      </c>
      <c r="B25" s="18" t="s">
        <v>191</v>
      </c>
      <c r="C25" s="18"/>
      <c r="D25" s="25" t="s">
        <v>192</v>
      </c>
      <c r="E25" s="26">
        <v>8</v>
      </c>
      <c r="F25" s="27">
        <v>44211</v>
      </c>
      <c r="G25" s="28">
        <f t="shared" si="0"/>
        <v>44155</v>
      </c>
      <c r="H25" s="24"/>
      <c r="I25" s="24"/>
      <c r="J25" s="24"/>
    </row>
  </sheetData>
  <autoFilter ref="B3:G24" xr:uid="{9D33B2BC-823C-4BF6-8BA7-A1F300CA7A3D}">
    <sortState xmlns:xlrd2="http://schemas.microsoft.com/office/spreadsheetml/2017/richdata2" ref="B4:G24">
      <sortCondition descending="1" ref="E3:E24"/>
    </sortState>
  </autoFilter>
  <mergeCells count="1">
    <mergeCell ref="B1:G1"/>
  </mergeCells>
  <pageMargins left="0.23622047244094491" right="0.23622047244094491" top="0.74803149606299213" bottom="0.74803149606299213" header="0.31496062992125984" footer="0.31496062992125984"/>
  <pageSetup paperSize="8" scale="9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AB22-2916-4FBD-8485-27B68C2A3E28}">
  <sheetPr codeName="Sheet4">
    <tabColor theme="3" tint="0.79998168889431442"/>
  </sheetPr>
  <dimension ref="A1:J20"/>
  <sheetViews>
    <sheetView workbookViewId="0"/>
  </sheetViews>
  <sheetFormatPr defaultRowHeight="14.5" x14ac:dyDescent="0.35"/>
  <cols>
    <col min="2" max="2" width="24.453125" customWidth="1"/>
    <col min="3" max="3" width="25.54296875" customWidth="1"/>
    <col min="5" max="5" width="12.453125" customWidth="1"/>
    <col min="6" max="6" width="13.26953125" customWidth="1"/>
    <col min="7" max="7" width="20.1796875" customWidth="1"/>
    <col min="9" max="10" width="15.453125" customWidth="1"/>
  </cols>
  <sheetData>
    <row r="1" spans="1:10" ht="23.15" customHeight="1" x14ac:dyDescent="0.35">
      <c r="B1" s="115" t="s">
        <v>193</v>
      </c>
      <c r="C1" s="115"/>
      <c r="D1" s="115"/>
      <c r="E1" s="115"/>
      <c r="F1" s="115"/>
      <c r="G1" s="115"/>
      <c r="H1" s="36"/>
      <c r="I1" s="36"/>
      <c r="J1" s="36"/>
    </row>
    <row r="2" spans="1:10" ht="88" customHeight="1" x14ac:dyDescent="0.35">
      <c r="B2" s="12" t="s">
        <v>194</v>
      </c>
      <c r="C2" s="7"/>
      <c r="D2" s="7"/>
      <c r="E2" s="7"/>
      <c r="F2" s="7"/>
      <c r="G2" s="11"/>
      <c r="H2" s="36"/>
      <c r="I2" s="36"/>
      <c r="J2" s="36"/>
    </row>
    <row r="3" spans="1:10" ht="57.5" x14ac:dyDescent="0.35">
      <c r="B3" s="5" t="s">
        <v>0</v>
      </c>
      <c r="C3" s="8" t="s">
        <v>1</v>
      </c>
      <c r="D3" s="13" t="s">
        <v>2</v>
      </c>
      <c r="E3" s="10" t="s">
        <v>3</v>
      </c>
      <c r="F3" s="6" t="s">
        <v>4</v>
      </c>
      <c r="G3" s="6" t="s">
        <v>5</v>
      </c>
      <c r="H3" s="6" t="s">
        <v>6</v>
      </c>
      <c r="I3" s="6" t="s">
        <v>8</v>
      </c>
      <c r="J3" s="6" t="s">
        <v>9</v>
      </c>
    </row>
    <row r="4" spans="1:10" ht="23" x14ac:dyDescent="0.35">
      <c r="A4">
        <v>23</v>
      </c>
      <c r="B4" s="14" t="s">
        <v>195</v>
      </c>
      <c r="C4" s="15" t="s">
        <v>196</v>
      </c>
      <c r="D4" s="20"/>
      <c r="E4" s="16">
        <v>12</v>
      </c>
      <c r="F4" s="27">
        <v>44190</v>
      </c>
      <c r="G4" s="28">
        <f>IFERROR(IF(F4-7*E4&lt;=0,"",F4-7*E4),"")</f>
        <v>44106</v>
      </c>
      <c r="H4" s="24"/>
      <c r="I4" s="24"/>
      <c r="J4" s="24"/>
    </row>
    <row r="5" spans="1:10" ht="23" x14ac:dyDescent="0.35">
      <c r="A5">
        <v>24</v>
      </c>
      <c r="B5" s="14" t="s">
        <v>90</v>
      </c>
      <c r="C5" s="15" t="s">
        <v>197</v>
      </c>
      <c r="D5" s="20"/>
      <c r="E5" s="16">
        <v>12</v>
      </c>
      <c r="F5" s="27">
        <v>44191</v>
      </c>
      <c r="G5" s="28">
        <f t="shared" ref="G5:G20" si="0">IFERROR(IF(F5-7*E5&lt;=0,"",F5-7*E5),"")</f>
        <v>44107</v>
      </c>
      <c r="H5" s="24"/>
      <c r="I5" s="24"/>
      <c r="J5" s="24"/>
    </row>
    <row r="6" spans="1:10" ht="23" x14ac:dyDescent="0.35">
      <c r="A6">
        <v>25</v>
      </c>
      <c r="B6" s="14" t="s">
        <v>92</v>
      </c>
      <c r="C6" s="15" t="s">
        <v>93</v>
      </c>
      <c r="D6" s="21"/>
      <c r="E6" s="16">
        <v>12</v>
      </c>
      <c r="F6" s="27">
        <v>44192</v>
      </c>
      <c r="G6" s="28">
        <f t="shared" si="0"/>
        <v>44108</v>
      </c>
      <c r="H6" s="24"/>
      <c r="I6" s="24"/>
      <c r="J6" s="24"/>
    </row>
    <row r="7" spans="1:10" ht="46" x14ac:dyDescent="0.35">
      <c r="A7">
        <v>26</v>
      </c>
      <c r="B7" s="14" t="s">
        <v>198</v>
      </c>
      <c r="C7" s="15" t="s">
        <v>95</v>
      </c>
      <c r="D7" s="22"/>
      <c r="E7" s="16">
        <v>12</v>
      </c>
      <c r="F7" s="27">
        <v>44193</v>
      </c>
      <c r="G7" s="28">
        <f t="shared" si="0"/>
        <v>44109</v>
      </c>
      <c r="H7" s="24"/>
      <c r="I7" s="24"/>
      <c r="J7" s="24"/>
    </row>
    <row r="8" spans="1:10" ht="46" x14ac:dyDescent="0.35">
      <c r="A8">
        <v>27</v>
      </c>
      <c r="B8" s="14" t="s">
        <v>199</v>
      </c>
      <c r="C8" s="15" t="s">
        <v>200</v>
      </c>
      <c r="D8" s="23"/>
      <c r="E8" s="16">
        <v>12</v>
      </c>
      <c r="F8" s="27">
        <v>44194</v>
      </c>
      <c r="G8" s="28">
        <f t="shared" si="0"/>
        <v>44110</v>
      </c>
      <c r="H8" s="24"/>
      <c r="I8" s="24"/>
      <c r="J8" s="24"/>
    </row>
    <row r="9" spans="1:10" ht="80.5" x14ac:dyDescent="0.35">
      <c r="A9">
        <v>28</v>
      </c>
      <c r="B9" s="14" t="s">
        <v>201</v>
      </c>
      <c r="C9" s="15" t="s">
        <v>202</v>
      </c>
      <c r="D9" s="20"/>
      <c r="E9" s="16">
        <v>12</v>
      </c>
      <c r="F9" s="27">
        <v>44195</v>
      </c>
      <c r="G9" s="28">
        <f t="shared" si="0"/>
        <v>44111</v>
      </c>
      <c r="H9" s="24"/>
      <c r="I9" s="24"/>
      <c r="J9" s="24"/>
    </row>
    <row r="10" spans="1:10" ht="34.5" x14ac:dyDescent="0.35">
      <c r="A10">
        <v>29</v>
      </c>
      <c r="B10" s="14" t="s">
        <v>99</v>
      </c>
      <c r="C10" s="15" t="s">
        <v>100</v>
      </c>
      <c r="D10" s="20"/>
      <c r="E10" s="16">
        <v>10</v>
      </c>
      <c r="F10" s="27">
        <v>44196</v>
      </c>
      <c r="G10" s="28">
        <f t="shared" si="0"/>
        <v>44126</v>
      </c>
      <c r="H10" s="24"/>
      <c r="I10" s="24"/>
      <c r="J10" s="24"/>
    </row>
    <row r="11" spans="1:10" ht="46" x14ac:dyDescent="0.35">
      <c r="A11">
        <v>30</v>
      </c>
      <c r="B11" s="14" t="s">
        <v>203</v>
      </c>
      <c r="C11" s="15" t="s">
        <v>101</v>
      </c>
      <c r="D11" s="23"/>
      <c r="E11" s="19">
        <v>8</v>
      </c>
      <c r="F11" s="27">
        <v>44197</v>
      </c>
      <c r="G11" s="28">
        <f t="shared" si="0"/>
        <v>44141</v>
      </c>
      <c r="H11" s="24"/>
      <c r="I11" s="24"/>
      <c r="J11" s="24"/>
    </row>
    <row r="12" spans="1:10" ht="34.5" x14ac:dyDescent="0.35">
      <c r="A12">
        <v>31</v>
      </c>
      <c r="B12" s="14" t="s">
        <v>204</v>
      </c>
      <c r="C12" s="15" t="s">
        <v>205</v>
      </c>
      <c r="D12" s="20"/>
      <c r="E12" s="16">
        <v>8</v>
      </c>
      <c r="F12" s="27">
        <v>44198</v>
      </c>
      <c r="G12" s="28">
        <f t="shared" si="0"/>
        <v>44142</v>
      </c>
      <c r="H12" s="24"/>
      <c r="I12" s="24"/>
      <c r="J12" s="24"/>
    </row>
    <row r="13" spans="1:10" ht="34.5" x14ac:dyDescent="0.35">
      <c r="A13">
        <v>32</v>
      </c>
      <c r="B13" s="17" t="s">
        <v>206</v>
      </c>
      <c r="C13" s="15" t="s">
        <v>104</v>
      </c>
      <c r="D13" s="20"/>
      <c r="E13" s="16">
        <v>8</v>
      </c>
      <c r="F13" s="27">
        <v>44199</v>
      </c>
      <c r="G13" s="28">
        <f t="shared" si="0"/>
        <v>44143</v>
      </c>
      <c r="H13" s="24"/>
      <c r="I13" s="24"/>
      <c r="J13" s="24"/>
    </row>
    <row r="14" spans="1:10" ht="46" x14ac:dyDescent="0.35">
      <c r="A14">
        <v>33</v>
      </c>
      <c r="B14" s="14" t="s">
        <v>105</v>
      </c>
      <c r="C14" s="15" t="s">
        <v>106</v>
      </c>
      <c r="D14" s="20"/>
      <c r="E14" s="16">
        <v>6</v>
      </c>
      <c r="F14" s="27">
        <v>44200</v>
      </c>
      <c r="G14" s="28">
        <f t="shared" si="0"/>
        <v>44158</v>
      </c>
      <c r="H14" s="24"/>
      <c r="I14" s="24"/>
      <c r="J14" s="24"/>
    </row>
    <row r="15" spans="1:10" ht="69" x14ac:dyDescent="0.35">
      <c r="A15">
        <v>34</v>
      </c>
      <c r="B15" s="14" t="s">
        <v>207</v>
      </c>
      <c r="C15" s="15" t="s">
        <v>208</v>
      </c>
      <c r="D15" s="20"/>
      <c r="E15" s="16">
        <v>4</v>
      </c>
      <c r="F15" s="27">
        <v>44201</v>
      </c>
      <c r="G15" s="28">
        <f t="shared" si="0"/>
        <v>44173</v>
      </c>
      <c r="H15" s="24"/>
      <c r="I15" s="24"/>
      <c r="J15" s="24"/>
    </row>
    <row r="16" spans="1:10" ht="34.5" x14ac:dyDescent="0.35">
      <c r="A16">
        <v>35</v>
      </c>
      <c r="B16" s="14" t="s">
        <v>108</v>
      </c>
      <c r="C16" s="15" t="s">
        <v>209</v>
      </c>
      <c r="D16" s="20"/>
      <c r="E16" s="16">
        <v>4</v>
      </c>
      <c r="F16" s="27">
        <v>44202</v>
      </c>
      <c r="G16" s="28">
        <f t="shared" si="0"/>
        <v>44174</v>
      </c>
      <c r="H16" s="24"/>
      <c r="I16" s="24"/>
      <c r="J16" s="24"/>
    </row>
    <row r="17" spans="1:10" ht="80.5" x14ac:dyDescent="0.35">
      <c r="A17">
        <v>36</v>
      </c>
      <c r="B17" s="14" t="s">
        <v>210</v>
      </c>
      <c r="C17" s="15" t="s">
        <v>111</v>
      </c>
      <c r="D17" s="20"/>
      <c r="E17" s="16">
        <v>4</v>
      </c>
      <c r="F17" s="27">
        <v>44203</v>
      </c>
      <c r="G17" s="28">
        <f t="shared" si="0"/>
        <v>44175</v>
      </c>
      <c r="H17" s="24"/>
      <c r="I17" s="24"/>
      <c r="J17" s="24"/>
    </row>
    <row r="18" spans="1:10" ht="23" x14ac:dyDescent="0.35">
      <c r="A18">
        <v>37</v>
      </c>
      <c r="B18" s="14" t="s">
        <v>211</v>
      </c>
      <c r="C18" s="15" t="s">
        <v>113</v>
      </c>
      <c r="D18" s="20"/>
      <c r="E18" s="16">
        <v>3</v>
      </c>
      <c r="F18" s="27">
        <v>44204</v>
      </c>
      <c r="G18" s="28">
        <f t="shared" si="0"/>
        <v>44183</v>
      </c>
      <c r="H18" s="24"/>
      <c r="I18" s="24"/>
      <c r="J18" s="24"/>
    </row>
    <row r="19" spans="1:10" ht="23" x14ac:dyDescent="0.35">
      <c r="A19">
        <v>38</v>
      </c>
      <c r="B19" s="14" t="s">
        <v>114</v>
      </c>
      <c r="C19" s="15" t="s">
        <v>212</v>
      </c>
      <c r="D19" s="20"/>
      <c r="E19" s="16">
        <v>2</v>
      </c>
      <c r="F19" s="27">
        <v>44205</v>
      </c>
      <c r="G19" s="28">
        <f t="shared" si="0"/>
        <v>44191</v>
      </c>
      <c r="H19" s="24"/>
      <c r="I19" s="24"/>
      <c r="J19" s="24"/>
    </row>
    <row r="20" spans="1:10" ht="23" x14ac:dyDescent="0.35">
      <c r="A20">
        <v>39</v>
      </c>
      <c r="B20" s="14" t="s">
        <v>115</v>
      </c>
      <c r="C20" s="15" t="s">
        <v>116</v>
      </c>
      <c r="D20" s="20"/>
      <c r="E20" s="16">
        <v>1</v>
      </c>
      <c r="F20" s="27">
        <v>44206</v>
      </c>
      <c r="G20" s="28">
        <f t="shared" si="0"/>
        <v>44199</v>
      </c>
      <c r="H20" s="24"/>
      <c r="I20" s="24"/>
      <c r="J20" s="24"/>
    </row>
  </sheetData>
  <mergeCells count="1">
    <mergeCell ref="B1:G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98BDA-E34F-4303-83AF-DF1EFE00AD84}">
  <sheetPr codeName="Sheet5">
    <tabColor theme="9" tint="0.79998168889431442"/>
  </sheetPr>
  <dimension ref="A1:J11"/>
  <sheetViews>
    <sheetView workbookViewId="0"/>
  </sheetViews>
  <sheetFormatPr defaultRowHeight="14.5" x14ac:dyDescent="0.35"/>
  <cols>
    <col min="2" max="2" width="24.453125" customWidth="1"/>
    <col min="3" max="3" width="25.54296875" customWidth="1"/>
    <col min="5" max="5" width="12.453125" customWidth="1"/>
    <col min="6" max="6" width="13.26953125" customWidth="1"/>
    <col min="7" max="7" width="18.81640625" customWidth="1"/>
    <col min="9" max="10" width="15.453125" customWidth="1"/>
  </cols>
  <sheetData>
    <row r="1" spans="1:10" ht="23" x14ac:dyDescent="0.35">
      <c r="B1" s="115" t="s">
        <v>193</v>
      </c>
      <c r="C1" s="115"/>
      <c r="D1" s="115"/>
      <c r="E1" s="115"/>
      <c r="F1" s="115"/>
      <c r="G1" s="115"/>
      <c r="H1" s="36"/>
      <c r="I1" s="36"/>
      <c r="J1" s="36"/>
    </row>
    <row r="2" spans="1:10" ht="88" customHeight="1" x14ac:dyDescent="0.35">
      <c r="B2" s="12" t="s">
        <v>194</v>
      </c>
      <c r="C2" s="7"/>
      <c r="D2" s="7"/>
      <c r="E2" s="7"/>
      <c r="F2" s="7"/>
      <c r="G2" s="11"/>
      <c r="H2" s="36"/>
      <c r="I2" s="36"/>
      <c r="J2" s="36"/>
    </row>
    <row r="3" spans="1:10" ht="57.5" x14ac:dyDescent="0.35">
      <c r="B3" s="5" t="s">
        <v>0</v>
      </c>
      <c r="C3" s="8" t="s">
        <v>1</v>
      </c>
      <c r="D3" s="13" t="s">
        <v>2</v>
      </c>
      <c r="E3" s="10" t="s">
        <v>3</v>
      </c>
      <c r="F3" s="6" t="s">
        <v>4</v>
      </c>
      <c r="G3" s="6" t="s">
        <v>5</v>
      </c>
      <c r="H3" s="6" t="s">
        <v>6</v>
      </c>
      <c r="I3" s="6" t="s">
        <v>8</v>
      </c>
      <c r="J3" s="6" t="s">
        <v>9</v>
      </c>
    </row>
    <row r="4" spans="1:10" ht="23" x14ac:dyDescent="0.35">
      <c r="A4">
        <v>40</v>
      </c>
      <c r="B4" s="14" t="s">
        <v>213</v>
      </c>
      <c r="C4" s="15" t="s">
        <v>48</v>
      </c>
      <c r="D4" s="20" t="s">
        <v>48</v>
      </c>
      <c r="E4" s="16">
        <v>12</v>
      </c>
      <c r="F4" s="27">
        <v>44190</v>
      </c>
      <c r="G4" s="28">
        <f>IFERROR(IF(F4-7*E4&lt;=0,"",F4-7*E4),"")</f>
        <v>44106</v>
      </c>
      <c r="H4" s="24"/>
      <c r="I4" s="24"/>
      <c r="J4" s="24"/>
    </row>
    <row r="5" spans="1:10" ht="34.5" x14ac:dyDescent="0.35">
      <c r="A5">
        <v>41</v>
      </c>
      <c r="B5" s="14" t="s">
        <v>214</v>
      </c>
      <c r="C5" s="15" t="s">
        <v>215</v>
      </c>
      <c r="D5" s="21" t="s">
        <v>48</v>
      </c>
      <c r="E5" s="16">
        <v>11</v>
      </c>
      <c r="F5" s="27">
        <v>44192</v>
      </c>
      <c r="G5" s="28">
        <f t="shared" ref="G5:G10" si="0">IFERROR(IF(F5-7*E5&lt;=0,"",F5-7*E5),"")</f>
        <v>44115</v>
      </c>
      <c r="H5" s="24"/>
      <c r="I5" s="24"/>
      <c r="J5" s="24"/>
    </row>
    <row r="6" spans="1:10" ht="57.5" x14ac:dyDescent="0.35">
      <c r="A6">
        <v>42</v>
      </c>
      <c r="B6" s="14" t="s">
        <v>216</v>
      </c>
      <c r="C6" s="15" t="s">
        <v>217</v>
      </c>
      <c r="D6" s="20" t="s">
        <v>48</v>
      </c>
      <c r="E6" s="16">
        <v>10</v>
      </c>
      <c r="F6" s="27">
        <v>44195</v>
      </c>
      <c r="G6" s="28">
        <f t="shared" si="0"/>
        <v>44125</v>
      </c>
      <c r="H6" s="24"/>
      <c r="I6" s="24"/>
      <c r="J6" s="24"/>
    </row>
    <row r="7" spans="1:10" ht="46" x14ac:dyDescent="0.35">
      <c r="A7">
        <v>43</v>
      </c>
      <c r="B7" s="14" t="s">
        <v>54</v>
      </c>
      <c r="C7" s="15" t="s">
        <v>218</v>
      </c>
      <c r="D7" s="20" t="s">
        <v>48</v>
      </c>
      <c r="E7" s="16">
        <v>10</v>
      </c>
      <c r="F7" s="27">
        <v>44200</v>
      </c>
      <c r="G7" s="28">
        <f t="shared" si="0"/>
        <v>44130</v>
      </c>
      <c r="H7" s="24"/>
      <c r="I7" s="24"/>
      <c r="J7" s="24"/>
    </row>
    <row r="8" spans="1:10" ht="34.5" x14ac:dyDescent="0.35">
      <c r="A8">
        <v>44</v>
      </c>
      <c r="B8" s="14" t="s">
        <v>56</v>
      </c>
      <c r="C8" s="15" t="s">
        <v>57</v>
      </c>
      <c r="D8" s="20" t="s">
        <v>48</v>
      </c>
      <c r="E8" s="16">
        <v>10</v>
      </c>
      <c r="F8" s="27">
        <v>44203</v>
      </c>
      <c r="G8" s="28">
        <f t="shared" si="0"/>
        <v>44133</v>
      </c>
      <c r="H8" s="24"/>
      <c r="I8" s="24"/>
      <c r="J8" s="24"/>
    </row>
    <row r="9" spans="1:10" ht="34.5" x14ac:dyDescent="0.35">
      <c r="A9">
        <v>45</v>
      </c>
      <c r="B9" s="14" t="s">
        <v>58</v>
      </c>
      <c r="C9" s="15" t="s">
        <v>219</v>
      </c>
      <c r="D9" s="22" t="s">
        <v>48</v>
      </c>
      <c r="E9" s="16">
        <v>10</v>
      </c>
      <c r="F9" s="27">
        <v>44207</v>
      </c>
      <c r="G9" s="28">
        <f t="shared" si="0"/>
        <v>44137</v>
      </c>
      <c r="H9" s="24"/>
      <c r="I9" s="24"/>
      <c r="J9" s="24"/>
    </row>
    <row r="10" spans="1:10" ht="57.5" x14ac:dyDescent="0.35">
      <c r="A10">
        <v>46</v>
      </c>
      <c r="B10" s="17" t="s">
        <v>220</v>
      </c>
      <c r="C10" s="15" t="s">
        <v>61</v>
      </c>
      <c r="D10" s="20" t="s">
        <v>48</v>
      </c>
      <c r="E10" s="16">
        <v>10</v>
      </c>
      <c r="F10" s="27">
        <v>44210</v>
      </c>
      <c r="G10" s="28">
        <f t="shared" si="0"/>
        <v>44140</v>
      </c>
      <c r="H10" s="24"/>
      <c r="I10" s="24"/>
      <c r="J10" s="24"/>
    </row>
    <row r="11" spans="1:10" ht="34.5" x14ac:dyDescent="0.35">
      <c r="A11">
        <v>47</v>
      </c>
      <c r="B11" s="17" t="s">
        <v>62</v>
      </c>
      <c r="C11" s="15" t="s">
        <v>48</v>
      </c>
      <c r="D11" s="20" t="s">
        <v>48</v>
      </c>
      <c r="E11" s="16">
        <v>9</v>
      </c>
      <c r="F11" s="27">
        <v>44211</v>
      </c>
      <c r="G11" s="28"/>
      <c r="H11" s="24"/>
      <c r="I11" s="24"/>
      <c r="J11" s="24"/>
    </row>
  </sheetData>
  <mergeCells count="1">
    <mergeCell ref="B1:G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BCCE7-278E-434B-BDD3-8FC6CCA3216F}">
  <sheetPr codeName="Sheet6">
    <tabColor theme="5" tint="0.79998168889431442"/>
  </sheetPr>
  <dimension ref="A1:J16"/>
  <sheetViews>
    <sheetView topLeftCell="A4" workbookViewId="0"/>
  </sheetViews>
  <sheetFormatPr defaultRowHeight="14.5" x14ac:dyDescent="0.35"/>
  <cols>
    <col min="2" max="2" width="24.453125" customWidth="1"/>
    <col min="3" max="3" width="25.54296875" customWidth="1"/>
    <col min="5" max="5" width="12.453125" customWidth="1"/>
    <col min="6" max="6" width="13.26953125" customWidth="1"/>
    <col min="7" max="7" width="18.81640625" customWidth="1"/>
    <col min="9" max="10" width="15.453125" customWidth="1"/>
  </cols>
  <sheetData>
    <row r="1" spans="1:10" ht="23" x14ac:dyDescent="0.35">
      <c r="B1" s="115" t="s">
        <v>193</v>
      </c>
      <c r="C1" s="115"/>
      <c r="D1" s="115"/>
      <c r="E1" s="115"/>
      <c r="F1" s="115"/>
      <c r="G1" s="115"/>
      <c r="H1" s="36"/>
      <c r="I1" s="36"/>
      <c r="J1" s="36"/>
    </row>
    <row r="2" spans="1:10" ht="88" customHeight="1" x14ac:dyDescent="0.35">
      <c r="B2" s="12" t="s">
        <v>194</v>
      </c>
      <c r="C2" s="7"/>
      <c r="D2" s="7"/>
      <c r="E2" s="7"/>
      <c r="F2" s="7"/>
      <c r="G2" s="11"/>
      <c r="H2" s="36"/>
      <c r="I2" s="36"/>
      <c r="J2" s="36"/>
    </row>
    <row r="3" spans="1:10" ht="57.5" x14ac:dyDescent="0.35">
      <c r="B3" s="5" t="s">
        <v>0</v>
      </c>
      <c r="C3" s="8" t="s">
        <v>1</v>
      </c>
      <c r="D3" s="13" t="s">
        <v>2</v>
      </c>
      <c r="E3" s="10" t="s">
        <v>3</v>
      </c>
      <c r="F3" s="6" t="s">
        <v>4</v>
      </c>
      <c r="G3" s="6" t="s">
        <v>5</v>
      </c>
      <c r="H3" s="6" t="s">
        <v>6</v>
      </c>
      <c r="I3" s="6" t="s">
        <v>8</v>
      </c>
      <c r="J3" s="6" t="s">
        <v>9</v>
      </c>
    </row>
    <row r="4" spans="1:10" ht="23" x14ac:dyDescent="0.35">
      <c r="A4">
        <v>47</v>
      </c>
      <c r="B4" s="14" t="s">
        <v>65</v>
      </c>
      <c r="C4" s="15" t="s">
        <v>66</v>
      </c>
      <c r="D4" s="20"/>
      <c r="E4" s="16">
        <v>9</v>
      </c>
      <c r="F4" s="27">
        <v>44191</v>
      </c>
      <c r="G4" s="28">
        <f t="shared" ref="G4:G16" si="0">IFERROR(IF(F4-7*E4&lt;=0,"",F4-7*E4),"")</f>
        <v>44128</v>
      </c>
      <c r="H4" s="24"/>
      <c r="I4" s="24"/>
      <c r="J4" s="24"/>
    </row>
    <row r="5" spans="1:10" ht="57.5" x14ac:dyDescent="0.35">
      <c r="A5">
        <v>48</v>
      </c>
      <c r="B5" s="14" t="s">
        <v>67</v>
      </c>
      <c r="C5" s="15"/>
      <c r="D5" s="21"/>
      <c r="E5" s="16"/>
      <c r="F5" s="27">
        <v>44191</v>
      </c>
      <c r="G5" s="28">
        <f t="shared" si="0"/>
        <v>44191</v>
      </c>
      <c r="H5" s="24"/>
      <c r="I5" s="24"/>
      <c r="J5" s="24"/>
    </row>
    <row r="6" spans="1:10" ht="57.5" x14ac:dyDescent="0.35">
      <c r="A6">
        <v>49</v>
      </c>
      <c r="B6" s="14" t="s">
        <v>68</v>
      </c>
      <c r="C6" s="15"/>
      <c r="D6" s="22"/>
      <c r="E6" s="16">
        <v>9</v>
      </c>
      <c r="F6" s="27">
        <v>44191</v>
      </c>
      <c r="G6" s="28">
        <f t="shared" si="0"/>
        <v>44128</v>
      </c>
      <c r="H6" s="24"/>
      <c r="I6" s="24"/>
      <c r="J6" s="24"/>
    </row>
    <row r="7" spans="1:10" ht="34.5" x14ac:dyDescent="0.35">
      <c r="A7">
        <v>50</v>
      </c>
      <c r="B7" s="14" t="s">
        <v>69</v>
      </c>
      <c r="C7" s="15"/>
      <c r="D7" s="23"/>
      <c r="E7" s="16">
        <v>8</v>
      </c>
      <c r="F7" s="27">
        <v>44191</v>
      </c>
      <c r="G7" s="28">
        <f t="shared" si="0"/>
        <v>44135</v>
      </c>
      <c r="H7" s="24"/>
      <c r="I7" s="24"/>
      <c r="J7" s="24"/>
    </row>
    <row r="8" spans="1:10" ht="34.5" x14ac:dyDescent="0.35">
      <c r="A8">
        <v>51</v>
      </c>
      <c r="B8" s="14" t="s">
        <v>70</v>
      </c>
      <c r="C8" s="15" t="s">
        <v>71</v>
      </c>
      <c r="D8" s="20"/>
      <c r="E8" s="16">
        <v>4</v>
      </c>
      <c r="F8" s="27">
        <v>44191</v>
      </c>
      <c r="G8" s="28">
        <f t="shared" si="0"/>
        <v>44163</v>
      </c>
      <c r="H8" s="24"/>
      <c r="I8" s="24"/>
      <c r="J8" s="24"/>
    </row>
    <row r="9" spans="1:10" ht="57.5" x14ac:dyDescent="0.35">
      <c r="A9">
        <v>52</v>
      </c>
      <c r="B9" s="14" t="s">
        <v>72</v>
      </c>
      <c r="C9" s="15"/>
      <c r="D9" s="20"/>
      <c r="E9" s="16">
        <v>0</v>
      </c>
      <c r="F9" s="27">
        <v>44191</v>
      </c>
      <c r="G9" s="28">
        <f t="shared" si="0"/>
        <v>44191</v>
      </c>
      <c r="H9" s="24"/>
      <c r="I9" s="24"/>
      <c r="J9" s="24"/>
    </row>
    <row r="10" spans="1:10" ht="23" x14ac:dyDescent="0.35">
      <c r="A10">
        <v>53</v>
      </c>
      <c r="B10" s="14" t="s">
        <v>73</v>
      </c>
      <c r="C10" s="15" t="s">
        <v>74</v>
      </c>
      <c r="D10" s="23"/>
      <c r="E10" s="19">
        <v>-1</v>
      </c>
      <c r="F10" s="27">
        <v>44191</v>
      </c>
      <c r="G10" s="28">
        <f t="shared" si="0"/>
        <v>44198</v>
      </c>
      <c r="H10" s="24"/>
      <c r="I10" s="24"/>
      <c r="J10" s="24"/>
    </row>
    <row r="11" spans="1:10" ht="23" x14ac:dyDescent="0.35">
      <c r="A11">
        <v>54</v>
      </c>
      <c r="B11" s="14" t="s">
        <v>75</v>
      </c>
      <c r="C11" s="15" t="s">
        <v>76</v>
      </c>
      <c r="D11" s="20"/>
      <c r="E11" s="16">
        <v>-2</v>
      </c>
      <c r="F11" s="27">
        <v>44191</v>
      </c>
      <c r="G11" s="28">
        <f t="shared" si="0"/>
        <v>44205</v>
      </c>
      <c r="H11" s="24"/>
      <c r="I11" s="24"/>
      <c r="J11" s="24"/>
    </row>
    <row r="12" spans="1:10" ht="23" x14ac:dyDescent="0.35">
      <c r="A12">
        <v>55</v>
      </c>
      <c r="B12" s="17" t="s">
        <v>73</v>
      </c>
      <c r="C12" s="15" t="s">
        <v>77</v>
      </c>
      <c r="D12" s="20"/>
      <c r="E12" s="16">
        <v>-4</v>
      </c>
      <c r="F12" s="27">
        <v>44191</v>
      </c>
      <c r="G12" s="28">
        <f t="shared" si="0"/>
        <v>44219</v>
      </c>
      <c r="H12" s="24"/>
      <c r="I12" s="24"/>
      <c r="J12" s="24"/>
    </row>
    <row r="13" spans="1:10" ht="23" x14ac:dyDescent="0.35">
      <c r="A13">
        <v>56</v>
      </c>
      <c r="B13" s="14" t="s">
        <v>73</v>
      </c>
      <c r="C13" s="15" t="s">
        <v>78</v>
      </c>
      <c r="D13" s="20"/>
      <c r="E13" s="16">
        <v>-8</v>
      </c>
      <c r="F13" s="27">
        <v>44191</v>
      </c>
      <c r="G13" s="28">
        <f t="shared" si="0"/>
        <v>44247</v>
      </c>
      <c r="H13" s="24"/>
      <c r="I13" s="24"/>
      <c r="J13" s="24"/>
    </row>
    <row r="14" spans="1:10" ht="23" x14ac:dyDescent="0.35">
      <c r="A14">
        <v>57</v>
      </c>
      <c r="B14" s="14" t="s">
        <v>73</v>
      </c>
      <c r="C14" s="15" t="s">
        <v>79</v>
      </c>
      <c r="D14" s="20"/>
      <c r="E14" s="16">
        <v>-13</v>
      </c>
      <c r="F14" s="27">
        <v>44191</v>
      </c>
      <c r="G14" s="28">
        <f t="shared" si="0"/>
        <v>44282</v>
      </c>
      <c r="H14" s="24"/>
      <c r="I14" s="24"/>
      <c r="J14" s="24"/>
    </row>
    <row r="15" spans="1:10" ht="23" x14ac:dyDescent="0.35">
      <c r="A15">
        <v>58</v>
      </c>
      <c r="B15" s="14" t="s">
        <v>73</v>
      </c>
      <c r="C15" s="15" t="s">
        <v>80</v>
      </c>
      <c r="D15" s="20"/>
      <c r="E15" s="16">
        <v>-13</v>
      </c>
      <c r="F15" s="27">
        <v>44191</v>
      </c>
      <c r="G15" s="28">
        <f t="shared" si="0"/>
        <v>44282</v>
      </c>
      <c r="H15" s="24"/>
      <c r="I15" s="24"/>
      <c r="J15" s="24"/>
    </row>
    <row r="16" spans="1:10" ht="23" x14ac:dyDescent="0.35">
      <c r="A16">
        <v>59</v>
      </c>
      <c r="B16" s="14" t="s">
        <v>81</v>
      </c>
      <c r="C16" s="15"/>
      <c r="D16" s="20"/>
      <c r="E16" s="16">
        <v>1</v>
      </c>
      <c r="F16" s="27">
        <v>44191</v>
      </c>
      <c r="G16" s="28">
        <f t="shared" si="0"/>
        <v>44184</v>
      </c>
      <c r="H16" s="24"/>
      <c r="I16" s="24"/>
      <c r="J16" s="24"/>
    </row>
  </sheetData>
  <mergeCells count="1">
    <mergeCell ref="B1:G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cd763c1-57b4-4a06-b283-9e775c21bc45">
      <UserInfo>
        <DisplayName>Jim Colley</DisplayName>
        <AccountId>16</AccountId>
        <AccountType/>
      </UserInfo>
      <UserInfo>
        <DisplayName>Julius Maloney</DisplayName>
        <AccountId>13</AccountId>
        <AccountType/>
      </UserInfo>
      <UserInfo>
        <DisplayName>Carly McClen</DisplayName>
        <AccountId>60</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9CF943710346A47BCC29B9B51AE85D2" ma:contentTypeVersion="11" ma:contentTypeDescription="Create a new document." ma:contentTypeScope="" ma:versionID="a018b9abfe2ce78815ba4375ee1fd69d">
  <xsd:schema xmlns:xsd="http://www.w3.org/2001/XMLSchema" xmlns:xs="http://www.w3.org/2001/XMLSchema" xmlns:p="http://schemas.microsoft.com/office/2006/metadata/properties" xmlns:ns2="d55903a9-3d02-4b20-9014-f54103f727c4" xmlns:ns3="6cd763c1-57b4-4a06-b283-9e775c21bc45" targetNamespace="http://schemas.microsoft.com/office/2006/metadata/properties" ma:root="true" ma:fieldsID="c382e4e56a8eaf18fd086c8bd0753dc0" ns2:_="" ns3:_="">
    <xsd:import namespace="d55903a9-3d02-4b20-9014-f54103f727c4"/>
    <xsd:import namespace="6cd763c1-57b4-4a06-b283-9e775c21bc4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903a9-3d02-4b20-9014-f54103f727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d763c1-57b4-4a06-b283-9e775c21bc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63FAA4-A6CE-41C9-B8C0-D8901F641D82}">
  <ds:schemaRefs>
    <ds:schemaRef ds:uri="http://purl.org/dc/terms/"/>
    <ds:schemaRef ds:uri="http://schemas.openxmlformats.org/package/2006/metadata/core-properties"/>
    <ds:schemaRef ds:uri="6cd763c1-57b4-4a06-b283-9e775c21bc45"/>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d55903a9-3d02-4b20-9014-f54103f727c4"/>
    <ds:schemaRef ds:uri="http://www.w3.org/XML/1998/namespace"/>
  </ds:schemaRefs>
</ds:datastoreItem>
</file>

<file path=customXml/itemProps2.xml><?xml version="1.0" encoding="utf-8"?>
<ds:datastoreItem xmlns:ds="http://schemas.openxmlformats.org/officeDocument/2006/customXml" ds:itemID="{4033E550-C36B-4D7E-B0A2-6E5BBD733E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903a9-3d02-4b20-9014-f54103f727c4"/>
    <ds:schemaRef ds:uri="6cd763c1-57b4-4a06-b283-9e775c21bc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7C9C4C-F5E0-4A87-9FAF-03F8DEBBC2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Instructions</vt:lpstr>
      <vt:lpstr>New Launch Menu</vt:lpstr>
      <vt:lpstr>Launch Checklist</vt:lpstr>
      <vt:lpstr>Sheet1</vt:lpstr>
      <vt:lpstr>Specific Options Menu </vt:lpstr>
      <vt:lpstr>Marketing</vt:lpstr>
      <vt:lpstr>Offer</vt:lpstr>
      <vt:lpstr>Money</vt:lpstr>
      <vt:lpstr>Dream Team</vt:lpstr>
      <vt:lpstr>Consistent and Legal</vt:lpstr>
      <vt:lpstr>Location </vt:lpstr>
      <vt:lpstr>Bus plan to Reality</vt:lpstr>
      <vt:lpstr>Sheet3</vt:lpstr>
      <vt:lpstr>LaunchSort</vt:lpstr>
      <vt:lpstr>Instructions!Print_Area</vt:lpstr>
      <vt:lpstr>'Launch Checklist'!Print_Area</vt:lpstr>
      <vt:lpstr>Marketing!Print_Area</vt:lpstr>
      <vt:lpstr>'New Launch Menu'!Print_Area</vt:lpstr>
      <vt:lpstr>'Launch Checklist'!Print_Titles</vt:lpstr>
      <vt:lpstr>Marketing!Print_Titles</vt:lpstr>
      <vt:lpstr>'New Launch Menu'!Print_Titles</vt:lpstr>
    </vt:vector>
  </TitlesOfParts>
  <Manager/>
  <Company>Provision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O'Connor</dc:creator>
  <cp:keywords/>
  <dc:description/>
  <cp:lastModifiedBy>Karen Harmsen</cp:lastModifiedBy>
  <cp:revision/>
  <cp:lastPrinted>2020-10-30T02:22:44Z</cp:lastPrinted>
  <dcterms:created xsi:type="dcterms:W3CDTF">2012-07-23T04:08:12Z</dcterms:created>
  <dcterms:modified xsi:type="dcterms:W3CDTF">2020-10-30T02:23:09Z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0x010100D9CF943710346A47BCC29B9B51AE85D2</vt:lpwstr>
  </property>
  <property fmtid="{D5CDD505-2E9C-101B-9397-08002B2CF9AE}" pid="3" name="Order">
    <vt:r8>125000</vt:r8>
  </property>
</Properties>
</file>